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YY\Desktop\"/>
    </mc:Choice>
  </mc:AlternateContent>
  <xr:revisionPtr revIDLastSave="0" documentId="13_ncr:1_{D5BC44C9-E5C8-4175-8681-AC09E7F3FABC}" xr6:coauthVersionLast="47" xr6:coauthVersionMax="47" xr10:uidLastSave="{00000000-0000-0000-0000-000000000000}"/>
  <bookViews>
    <workbookView xWindow="-110" yWindow="-110" windowWidth="25420" windowHeight="16300" activeTab="3" xr2:uid="{00000000-000D-0000-FFFF-FFFF00000000}"/>
  </bookViews>
  <sheets>
    <sheet name="运动人体科学" sheetId="2" r:id="rId1"/>
    <sheet name="体育人文社会学" sheetId="3" r:id="rId2"/>
    <sheet name="体育教育训练学" sheetId="4" r:id="rId3"/>
    <sheet name="总排名及加分细则" sheetId="6" r:id="rId4"/>
  </sheets>
  <calcPr calcId="191029"/>
</workbook>
</file>

<file path=xl/calcChain.xml><?xml version="1.0" encoding="utf-8"?>
<calcChain xmlns="http://schemas.openxmlformats.org/spreadsheetml/2006/main">
  <c r="M4" i="6" l="1"/>
  <c r="M3" i="6"/>
  <c r="M7" i="6"/>
  <c r="M6" i="6"/>
  <c r="M8" i="6"/>
  <c r="M9" i="6"/>
  <c r="M5" i="6"/>
  <c r="M17" i="6"/>
  <c r="I17" i="6"/>
  <c r="M18" i="6"/>
  <c r="I18" i="6"/>
  <c r="M16" i="6"/>
  <c r="I16" i="6"/>
  <c r="M14" i="6"/>
  <c r="I14" i="6"/>
  <c r="M15" i="6"/>
  <c r="I15" i="6"/>
  <c r="M13" i="6"/>
  <c r="I13" i="6"/>
  <c r="M12" i="6"/>
  <c r="I12" i="6"/>
  <c r="M10" i="6"/>
  <c r="I10" i="6"/>
  <c r="N10" i="6" s="1"/>
  <c r="M11" i="6"/>
  <c r="I11" i="6"/>
  <c r="I8" i="6"/>
  <c r="F8" i="6"/>
  <c r="I9" i="6"/>
  <c r="F9" i="6"/>
  <c r="I7" i="6"/>
  <c r="F7" i="6"/>
  <c r="I6" i="6"/>
  <c r="F6" i="6"/>
  <c r="I5" i="6"/>
  <c r="F5" i="6"/>
  <c r="I4" i="6"/>
  <c r="F4" i="6"/>
  <c r="I3" i="6"/>
  <c r="F3" i="6"/>
  <c r="M2" i="6"/>
  <c r="I2" i="6"/>
  <c r="F2" i="6"/>
  <c r="Q8" i="4"/>
  <c r="S8" i="4" s="1"/>
  <c r="AC8" i="4" s="1"/>
  <c r="AC15" i="4"/>
  <c r="AA15" i="4"/>
  <c r="Y15" i="4"/>
  <c r="S15" i="4"/>
  <c r="Q15" i="4"/>
  <c r="AC14" i="4"/>
  <c r="AA14" i="4"/>
  <c r="Y14" i="4"/>
  <c r="S14" i="4"/>
  <c r="Q14" i="4"/>
  <c r="AC13" i="4"/>
  <c r="AA13" i="4"/>
  <c r="Y13" i="4"/>
  <c r="S13" i="4"/>
  <c r="Q13" i="4"/>
  <c r="AC12" i="4"/>
  <c r="AA12" i="4"/>
  <c r="Y12" i="4"/>
  <c r="S12" i="4"/>
  <c r="Q12" i="4"/>
  <c r="AC11" i="4"/>
  <c r="AA11" i="4"/>
  <c r="Y11" i="4"/>
  <c r="S11" i="4"/>
  <c r="Q11" i="4"/>
  <c r="Y10" i="4"/>
  <c r="AA10" i="4" s="1"/>
  <c r="AC10" i="4" s="1"/>
  <c r="Q10" i="4"/>
  <c r="S10" i="4" s="1"/>
  <c r="AC9" i="4"/>
  <c r="AA9" i="4"/>
  <c r="Y9" i="4"/>
  <c r="S9" i="4"/>
  <c r="Q9" i="4"/>
  <c r="AA8" i="4"/>
  <c r="Y8" i="4"/>
  <c r="AC7" i="4"/>
  <c r="AA7" i="4"/>
  <c r="Y7" i="4"/>
  <c r="S7" i="4"/>
  <c r="Q7" i="4"/>
  <c r="AC6" i="4"/>
  <c r="AA6" i="4"/>
  <c r="Y6" i="4"/>
  <c r="S6" i="4"/>
  <c r="Q6" i="4"/>
  <c r="AC5" i="4"/>
  <c r="AA5" i="4"/>
  <c r="Y5" i="4"/>
  <c r="S5" i="4"/>
  <c r="Q5" i="4"/>
  <c r="AC4" i="4"/>
  <c r="AA4" i="4"/>
  <c r="Y4" i="4"/>
  <c r="S4" i="4"/>
  <c r="Q4" i="4"/>
  <c r="AC3" i="4"/>
  <c r="AA3" i="4"/>
  <c r="Y3" i="4"/>
  <c r="S3" i="4"/>
  <c r="Q3" i="4"/>
  <c r="AB5" i="3"/>
  <c r="Z5" i="3"/>
  <c r="X5" i="3"/>
  <c r="R5" i="3"/>
  <c r="P5" i="3"/>
  <c r="AB4" i="3"/>
  <c r="Z4" i="3"/>
  <c r="X4" i="3"/>
  <c r="R4" i="3"/>
  <c r="P4" i="3"/>
  <c r="AB3" i="3"/>
  <c r="Z3" i="3"/>
  <c r="X3" i="3"/>
  <c r="R3" i="3"/>
  <c r="P3" i="3"/>
  <c r="Z2" i="2"/>
  <c r="Y2" i="2"/>
  <c r="W2" i="2"/>
  <c r="Q2" i="2"/>
  <c r="O2" i="2"/>
  <c r="N13" i="6" l="1"/>
  <c r="N14" i="6"/>
  <c r="N2" i="6"/>
  <c r="N4" i="6"/>
  <c r="N3" i="6"/>
  <c r="N7" i="6"/>
  <c r="N6" i="6"/>
  <c r="N8" i="6"/>
  <c r="N9" i="6"/>
  <c r="N15" i="6"/>
  <c r="N12" i="6"/>
  <c r="N11" i="6"/>
  <c r="N5" i="6"/>
  <c r="N17" i="6"/>
  <c r="N18" i="6"/>
  <c r="N16" i="6"/>
</calcChain>
</file>

<file path=xl/sharedStrings.xml><?xml version="1.0" encoding="utf-8"?>
<sst xmlns="http://schemas.openxmlformats.org/spreadsheetml/2006/main" count="188" uniqueCount="114">
  <si>
    <t>学科</t>
  </si>
  <si>
    <t>马克思主义与社会科学方法论</t>
  </si>
  <si>
    <t>新时代中国特色社会主义理论与实践（学硕）</t>
  </si>
  <si>
    <t>科研伦理与学术规范（线上课程）</t>
  </si>
  <si>
    <t>英语</t>
  </si>
  <si>
    <t>研究生素养可——积极心理与情绪智慧（线上）</t>
  </si>
  <si>
    <t>体育科学研究方法高级教程</t>
  </si>
  <si>
    <t>运动训练学高级课教程</t>
  </si>
  <si>
    <t>体育运动心理学高级教程</t>
  </si>
  <si>
    <t>运动生理学高级教程</t>
  </si>
  <si>
    <t xml:space="preserve">运动康复生物力学 </t>
  </si>
  <si>
    <t>论文写作指导课程</t>
  </si>
  <si>
    <t>平均分</t>
  </si>
  <si>
    <t>最高分</t>
  </si>
  <si>
    <t>学位素质得分</t>
  </si>
  <si>
    <t>逻辑学</t>
  </si>
  <si>
    <t>运动科学综合实验技能</t>
  </si>
  <si>
    <t>体育原理</t>
  </si>
  <si>
    <t>体育统计应用实务</t>
  </si>
  <si>
    <t>实验室安全与防护</t>
  </si>
  <si>
    <t>非学位课程素质</t>
  </si>
  <si>
    <t>专业素质得分</t>
  </si>
  <si>
    <t>王舒颉</t>
  </si>
  <si>
    <t>运动人体科学</t>
  </si>
  <si>
    <t>姓名</t>
  </si>
  <si>
    <t>学号</t>
  </si>
  <si>
    <t>专业</t>
  </si>
  <si>
    <t>学位课程</t>
  </si>
  <si>
    <t>非学位课程</t>
  </si>
  <si>
    <t>马克思主义与社会科学方法</t>
  </si>
  <si>
    <t>科研伦理与学术规范（线上）</t>
  </si>
  <si>
    <t>研究生素养课——积极心理与情绪智慧（线上）</t>
  </si>
  <si>
    <t>中外体育文化简史</t>
  </si>
  <si>
    <t>体育社会学高级教程</t>
  </si>
  <si>
    <t>体育管理学高级教程</t>
  </si>
  <si>
    <t>学校体育领域专题</t>
  </si>
  <si>
    <t>体育人文社会科学导论</t>
  </si>
  <si>
    <t>学位课程素质得分</t>
  </si>
  <si>
    <t>体育经济学</t>
  </si>
  <si>
    <t>运动科学与健康</t>
  </si>
  <si>
    <t>非学位科研素质</t>
  </si>
  <si>
    <t>英语六级</t>
  </si>
  <si>
    <t>贠雨宏</t>
  </si>
  <si>
    <t>体育人文社会学</t>
  </si>
  <si>
    <t>宋柯柯</t>
  </si>
  <si>
    <t>刘祎伟</t>
  </si>
  <si>
    <t>运动训练学高级教程</t>
  </si>
  <si>
    <t>运动技能学习原理</t>
  </si>
  <si>
    <t>习近平总书记关于教育的重要论述研究</t>
  </si>
  <si>
    <t>体育与健康课程与教学论</t>
  </si>
  <si>
    <t>英语四六级</t>
  </si>
  <si>
    <t>史佳宁</t>
  </si>
  <si>
    <t>体育教育训练学</t>
  </si>
  <si>
    <t>王昊博</t>
  </si>
  <si>
    <t>张锦锐</t>
  </si>
  <si>
    <t>赵院林</t>
  </si>
  <si>
    <t>闫鑫</t>
  </si>
  <si>
    <t>焦子豪</t>
  </si>
  <si>
    <t>许锐</t>
  </si>
  <si>
    <t>陈冠宇</t>
  </si>
  <si>
    <t>方祖璞</t>
  </si>
  <si>
    <t>王学猛</t>
  </si>
  <si>
    <t>张朋云</t>
  </si>
  <si>
    <t>贾露</t>
  </si>
  <si>
    <t>汤京鹏</t>
  </si>
  <si>
    <t>专业素质</t>
  </si>
  <si>
    <t>科研素质40%</t>
  </si>
  <si>
    <t>总分</t>
  </si>
  <si>
    <t>得分</t>
  </si>
  <si>
    <t>思想道德素质10%</t>
  </si>
  <si>
    <t>得分（保留两位）</t>
  </si>
  <si>
    <t>文体素质10%</t>
  </si>
  <si>
    <t>总 分</t>
  </si>
  <si>
    <t>总得分</t>
  </si>
  <si>
    <t>备注</t>
  </si>
  <si>
    <t>班长+5  先进宿舍+2</t>
  </si>
  <si>
    <t>五四歌会+4 匹克球第一+2.5 拔河+1 趣味越野+1 网球团体赛第二+2 校运会足球+3</t>
  </si>
  <si>
    <t>优团+2 志愿服务+5 团支书+5 文明宿舍+2</t>
  </si>
  <si>
    <t xml:space="preserve"> 贠雨宏</t>
  </si>
  <si>
    <t xml:space="preserve">专题+6 </t>
  </si>
  <si>
    <t>文明宿舍+2 志愿服务+5</t>
  </si>
  <si>
    <t>专题+6 墙报+1 课题+1</t>
  </si>
  <si>
    <t>志愿服务+5 组织委员+3</t>
  </si>
  <si>
    <t>党课+4 拔河+1 匹克球+1</t>
  </si>
  <si>
    <t>志愿服务+5 优团+2</t>
  </si>
  <si>
    <t xml:space="preserve">专题报告+3 </t>
  </si>
  <si>
    <t>助管+1 志愿服务+5 先进宿舍+2</t>
  </si>
  <si>
    <t>拔河+1 匹克球+1 定向+1 省长杯+6 志愿服务+5 排球+2</t>
  </si>
  <si>
    <t xml:space="preserve">贾露 </t>
  </si>
  <si>
    <t>志愿服务+5</t>
  </si>
  <si>
    <t xml:space="preserve">张锦锐 </t>
  </si>
  <si>
    <t>匹克球+2 拔河+1 羽毛球裁判+6 羽毛球比赛+15</t>
  </si>
  <si>
    <t xml:space="preserve"> 许锐</t>
  </si>
  <si>
    <t>匹克球+1 定向+2.5 拔河+1 校运会+4</t>
  </si>
  <si>
    <t>文明宿舍+2</t>
  </si>
  <si>
    <t>拔河+1 匹克球+1 定向越野+1</t>
  </si>
  <si>
    <t>助管+1</t>
  </si>
  <si>
    <t>拔河+1 匹克球+1</t>
  </si>
  <si>
    <t>拔河+1</t>
  </si>
  <si>
    <t>未提交材料</t>
  </si>
  <si>
    <r>
      <rPr>
        <sz val="9"/>
        <color rgb="FF000000"/>
        <rFont val="宋体"/>
        <family val="3"/>
        <charset val="134"/>
      </rPr>
      <t>专题+6</t>
    </r>
    <r>
      <rPr>
        <sz val="9"/>
        <color rgb="FFFF0000"/>
        <rFont val="宋体"/>
        <family val="3"/>
        <charset val="134"/>
      </rPr>
      <t>课题+2.5</t>
    </r>
  </si>
  <si>
    <r>
      <t xml:space="preserve">志愿服务+5 健美操+17 公众号+3 拔河+1 定向+1 匹克球+1 </t>
    </r>
    <r>
      <rPr>
        <sz val="8"/>
        <color rgb="FFFF0000"/>
        <rFont val="宋体"/>
        <family val="3"/>
        <charset val="134"/>
      </rPr>
      <t>视频号+3 校运会+3</t>
    </r>
  </si>
  <si>
    <t>专题报告+9 课题立项+0.5</t>
  </si>
  <si>
    <r>
      <rPr>
        <sz val="8"/>
        <color rgb="FF000000"/>
        <rFont val="宋体"/>
        <family val="3"/>
        <charset val="134"/>
      </rPr>
      <t xml:space="preserve">研代会+1 志愿服务+5 拔河+1 定向+1 运动会+5 歌会+3 公众号+3 </t>
    </r>
    <r>
      <rPr>
        <sz val="8"/>
        <color rgb="FFFF0000"/>
        <rFont val="宋体"/>
        <family val="3"/>
        <charset val="134"/>
      </rPr>
      <t>视频号+3</t>
    </r>
  </si>
  <si>
    <r>
      <rPr>
        <sz val="8"/>
        <color rgb="FF000000"/>
        <rFont val="宋体"/>
        <family val="3"/>
        <charset val="134"/>
      </rPr>
      <t>匹克+1</t>
    </r>
    <r>
      <rPr>
        <sz val="8"/>
        <color rgb="FFFF0000"/>
        <rFont val="宋体"/>
        <family val="3"/>
        <charset val="134"/>
      </rPr>
      <t>校运会+1 越野+1 志愿活动+5</t>
    </r>
  </si>
  <si>
    <r>
      <rPr>
        <sz val="9"/>
        <color rgb="FF000000"/>
        <rFont val="宋体"/>
        <family val="3"/>
        <charset val="134"/>
      </rPr>
      <t>专题报告+3 课题</t>
    </r>
    <r>
      <rPr>
        <sz val="9"/>
        <color rgb="FFFF0000"/>
        <rFont val="宋体"/>
        <family val="3"/>
        <charset val="134"/>
      </rPr>
      <t>+1</t>
    </r>
  </si>
  <si>
    <r>
      <rPr>
        <sz val="9"/>
        <color rgb="FF000000"/>
        <rFont val="宋体"/>
        <family val="3"/>
        <charset val="134"/>
      </rPr>
      <t>专题+3 课题</t>
    </r>
    <r>
      <rPr>
        <sz val="9"/>
        <color rgb="FFFF0000"/>
        <rFont val="宋体"/>
        <family val="3"/>
        <charset val="134"/>
      </rPr>
      <t>+0.5</t>
    </r>
  </si>
  <si>
    <r>
      <rPr>
        <sz val="8"/>
        <color rgb="FF000000"/>
        <rFont val="宋体"/>
        <family val="3"/>
        <charset val="134"/>
      </rPr>
      <t xml:space="preserve">匹克球+1 定向+1 拔河+1 </t>
    </r>
    <r>
      <rPr>
        <sz val="8"/>
        <color rgb="FFFF0000"/>
        <rFont val="宋体"/>
        <family val="3"/>
        <charset val="134"/>
      </rPr>
      <t>排球裁判+2</t>
    </r>
  </si>
  <si>
    <r>
      <t xml:space="preserve">拔河+1 </t>
    </r>
    <r>
      <rPr>
        <sz val="8"/>
        <color rgb="FFFF0000"/>
        <rFont val="宋体"/>
        <family val="3"/>
        <charset val="134"/>
      </rPr>
      <t xml:space="preserve">篮球校级优秀裁判+6 院级裁判+1 </t>
    </r>
    <phoneticPr fontId="9" type="noConversion"/>
  </si>
  <si>
    <t>申报书 二级会议</t>
    <phoneticPr fontId="9" type="noConversion"/>
  </si>
  <si>
    <t>二级会议两篇</t>
    <phoneticPr fontId="9" type="noConversion"/>
  </si>
  <si>
    <t>专题报告+3 申报书</t>
    <phoneticPr fontId="9" type="noConversion"/>
  </si>
  <si>
    <t>二级会议 课题</t>
    <phoneticPr fontId="9" type="noConversion"/>
  </si>
  <si>
    <t>综测小组成员：闫鑫、王昊博、赵院林
党员监督：王昊博、方祖璞
黄色部分是本专硕班学位课程和非学位课程最高分，以及学术、思想、文体最高分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</si>
</sst>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00_);[Red]\(0.000\)"/>
    <numFmt numFmtId="177" formatCode="0.000_ "/>
    <numFmt numFmtId="178" formatCode="0.00_ "/>
  </numFmts>
  <fonts count="22" x14ac:knownFonts="1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9"/>
      <name val="微软雅黑"/>
      <charset val="134"/>
    </font>
    <font>
      <sz val="12"/>
      <color rgb="FF00000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b/>
      <sz val="10"/>
      <color rgb="FF000000"/>
      <name val="等线"/>
      <family val="3"/>
      <charset val="134"/>
    </font>
    <font>
      <b/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  <font>
      <sz val="9"/>
      <color rgb="FF000000"/>
      <name val="宋体"/>
      <family val="3"/>
      <charset val="134"/>
    </font>
    <font>
      <sz val="9"/>
      <color rgb="FFFF0000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177" fontId="1" fillId="0" borderId="1" xfId="0" applyNumberFormat="1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1" fillId="3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178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1" fillId="0" borderId="6" xfId="0" applyFont="1" applyBorder="1">
      <alignment vertical="center"/>
    </xf>
    <xf numFmtId="0" fontId="2" fillId="0" borderId="0" xfId="0" applyFont="1">
      <alignment vertical="center"/>
    </xf>
    <xf numFmtId="0" fontId="1" fillId="4" borderId="0" xfId="0" applyFont="1" applyFill="1">
      <alignment vertical="center"/>
    </xf>
    <xf numFmtId="2" fontId="1" fillId="4" borderId="0" xfId="0" applyNumberFormat="1" applyFont="1" applyFill="1">
      <alignment vertical="center"/>
    </xf>
    <xf numFmtId="178" fontId="1" fillId="4" borderId="0" xfId="0" applyNumberFormat="1" applyFont="1" applyFill="1">
      <alignment vertical="center"/>
    </xf>
    <xf numFmtId="0" fontId="3" fillId="4" borderId="0" xfId="0" applyFont="1" applyFill="1">
      <alignment vertical="center"/>
    </xf>
    <xf numFmtId="177" fontId="1" fillId="4" borderId="0" xfId="0" applyNumberFormat="1" applyFont="1" applyFill="1">
      <alignment vertical="center"/>
    </xf>
    <xf numFmtId="178" fontId="3" fillId="4" borderId="0" xfId="0" applyNumberFormat="1" applyFont="1" applyFill="1">
      <alignment vertical="center"/>
    </xf>
    <xf numFmtId="178" fontId="3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178" fontId="1" fillId="0" borderId="3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9" xfId="0" applyNumberFormat="1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10" xfId="0" applyFont="1" applyBorder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178" fontId="13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8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78" fontId="13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5"/>
  <sheetViews>
    <sheetView topLeftCell="H1" workbookViewId="0">
      <selection activeCell="N1" sqref="N1:N2"/>
    </sheetView>
  </sheetViews>
  <sheetFormatPr defaultColWidth="7.765625" defaultRowHeight="14" x14ac:dyDescent="0.45"/>
  <cols>
    <col min="1" max="1" width="7.765625" style="26"/>
    <col min="2" max="2" width="12.69140625" style="26" customWidth="1"/>
    <col min="3" max="5" width="11" style="26" customWidth="1"/>
    <col min="6" max="12" width="11" style="4" customWidth="1"/>
    <col min="13" max="13" width="11.4609375" style="4" customWidth="1"/>
    <col min="14" max="15" width="11.53515625" style="4"/>
    <col min="16" max="16" width="7.765625" style="4"/>
    <col min="17" max="17" width="11.53515625" style="39"/>
    <col min="18" max="20" width="7.765625" style="4"/>
    <col min="21" max="21" width="7.765625" style="26"/>
    <col min="22" max="22" width="7.765625" style="4"/>
    <col min="23" max="23" width="11.53515625" style="4"/>
    <col min="24" max="24" width="7.765625" style="26"/>
    <col min="25" max="25" width="11.53515625" style="4"/>
    <col min="26" max="26" width="7.3828125" style="4" customWidth="1"/>
    <col min="27" max="27" width="8.921875" style="4" customWidth="1"/>
    <col min="28" max="28" width="10.3046875" style="28" customWidth="1"/>
    <col min="29" max="16384" width="7.765625" style="4"/>
  </cols>
  <sheetData>
    <row r="1" spans="1:26" s="4" customFormat="1" ht="72" customHeight="1" x14ac:dyDescent="0.45">
      <c r="A1" s="80" t="s">
        <v>0</v>
      </c>
      <c r="B1" s="80"/>
      <c r="C1" s="80"/>
      <c r="D1" s="16" t="s">
        <v>1</v>
      </c>
      <c r="E1" s="15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5" t="s">
        <v>8</v>
      </c>
      <c r="L1" s="16" t="s">
        <v>9</v>
      </c>
      <c r="M1" s="17" t="s">
        <v>10</v>
      </c>
      <c r="N1" s="16" t="s">
        <v>11</v>
      </c>
      <c r="O1" s="7" t="s">
        <v>12</v>
      </c>
      <c r="P1" s="40" t="s">
        <v>13</v>
      </c>
      <c r="Q1" s="41" t="s">
        <v>14</v>
      </c>
      <c r="R1" s="42" t="s">
        <v>15</v>
      </c>
      <c r="S1" s="7" t="s">
        <v>16</v>
      </c>
      <c r="T1" s="7" t="s">
        <v>17</v>
      </c>
      <c r="U1" s="43" t="s">
        <v>18</v>
      </c>
      <c r="V1" s="7" t="s">
        <v>19</v>
      </c>
      <c r="W1" s="7" t="s">
        <v>12</v>
      </c>
      <c r="X1" s="5" t="s">
        <v>13</v>
      </c>
      <c r="Y1" s="7" t="s">
        <v>20</v>
      </c>
      <c r="Z1" s="44" t="s">
        <v>21</v>
      </c>
    </row>
    <row r="2" spans="1:26" x14ac:dyDescent="0.45">
      <c r="A2" s="31" t="s">
        <v>22</v>
      </c>
      <c r="B2" s="31" t="s">
        <v>23</v>
      </c>
      <c r="C2" s="26">
        <v>2506183007</v>
      </c>
      <c r="D2" s="26">
        <v>91</v>
      </c>
      <c r="E2" s="26">
        <v>88</v>
      </c>
      <c r="F2" s="4">
        <v>99</v>
      </c>
      <c r="G2" s="4">
        <v>82</v>
      </c>
      <c r="H2" s="4">
        <v>95</v>
      </c>
      <c r="I2" s="4">
        <v>78</v>
      </c>
      <c r="J2" s="4">
        <v>95</v>
      </c>
      <c r="K2" s="4">
        <v>93</v>
      </c>
      <c r="L2" s="4">
        <v>84</v>
      </c>
      <c r="M2" s="4">
        <v>93</v>
      </c>
      <c r="N2" s="4">
        <v>78</v>
      </c>
      <c r="O2" s="27">
        <f>AVERAGE(D2:N2)</f>
        <v>88.727272727272705</v>
      </c>
      <c r="P2" s="4">
        <v>93.77</v>
      </c>
      <c r="Q2" s="45">
        <f>O2*20/P2</f>
        <v>18.9244476329898</v>
      </c>
      <c r="R2" s="4">
        <v>90</v>
      </c>
      <c r="S2" s="4">
        <v>90</v>
      </c>
      <c r="T2" s="4">
        <v>85</v>
      </c>
      <c r="U2" s="26">
        <v>84</v>
      </c>
      <c r="V2" s="4">
        <v>95</v>
      </c>
      <c r="W2" s="27">
        <f>AVERAGE(R2:V2)</f>
        <v>88.8</v>
      </c>
      <c r="X2" s="26">
        <v>94.4</v>
      </c>
      <c r="Y2" s="27">
        <f>W2*15/X2</f>
        <v>14.110169491525401</v>
      </c>
      <c r="Z2" s="27">
        <f>Y2+Q2</f>
        <v>33.034617124515201</v>
      </c>
    </row>
    <row r="3" spans="1:26" x14ac:dyDescent="0.45">
      <c r="N3" s="27"/>
      <c r="O3" s="27"/>
      <c r="Q3" s="27"/>
      <c r="W3" s="46"/>
      <c r="Y3" s="27"/>
      <c r="Z3" s="27"/>
    </row>
    <row r="4" spans="1:26" x14ac:dyDescent="0.45">
      <c r="N4" s="27"/>
      <c r="O4" s="27"/>
      <c r="Q4" s="27"/>
      <c r="W4" s="27"/>
      <c r="Y4" s="27"/>
      <c r="Z4" s="27"/>
    </row>
    <row r="5" spans="1:26" x14ac:dyDescent="0.45">
      <c r="N5" s="27"/>
      <c r="O5" s="27"/>
      <c r="Q5" s="27"/>
      <c r="W5" s="27"/>
      <c r="Y5" s="27"/>
      <c r="Z5" s="27"/>
    </row>
    <row r="6" spans="1:26" x14ac:dyDescent="0.45">
      <c r="Q6" s="4"/>
    </row>
    <row r="7" spans="1:26" x14ac:dyDescent="0.45">
      <c r="Q7" s="4"/>
    </row>
    <row r="8" spans="1:26" x14ac:dyDescent="0.45">
      <c r="Q8" s="4"/>
    </row>
    <row r="9" spans="1:26" x14ac:dyDescent="0.45">
      <c r="Q9" s="4"/>
    </row>
    <row r="10" spans="1:26" x14ac:dyDescent="0.45">
      <c r="Q10" s="4"/>
    </row>
    <row r="11" spans="1:26" x14ac:dyDescent="0.45">
      <c r="Q11" s="4"/>
    </row>
    <row r="12" spans="1:26" x14ac:dyDescent="0.45">
      <c r="Q12" s="4"/>
    </row>
    <row r="13" spans="1:26" x14ac:dyDescent="0.45">
      <c r="Q13" s="4"/>
    </row>
    <row r="14" spans="1:26" x14ac:dyDescent="0.45">
      <c r="Q14" s="4"/>
    </row>
    <row r="15" spans="1:26" x14ac:dyDescent="0.45">
      <c r="Q15" s="4"/>
    </row>
    <row r="16" spans="1:26" x14ac:dyDescent="0.45">
      <c r="Q16" s="4"/>
    </row>
    <row r="17" spans="17:17" x14ac:dyDescent="0.45">
      <c r="Q17" s="4"/>
    </row>
    <row r="18" spans="17:17" x14ac:dyDescent="0.45">
      <c r="Q18" s="4"/>
    </row>
    <row r="19" spans="17:17" x14ac:dyDescent="0.45">
      <c r="Q19" s="4"/>
    </row>
    <row r="20" spans="17:17" x14ac:dyDescent="0.45">
      <c r="Q20" s="4"/>
    </row>
    <row r="21" spans="17:17" x14ac:dyDescent="0.45">
      <c r="Q21" s="4"/>
    </row>
    <row r="22" spans="17:17" x14ac:dyDescent="0.45">
      <c r="Q22" s="4"/>
    </row>
    <row r="23" spans="17:17" x14ac:dyDescent="0.45">
      <c r="Q23" s="4"/>
    </row>
    <row r="24" spans="17:17" x14ac:dyDescent="0.45">
      <c r="Q24" s="4"/>
    </row>
    <row r="25" spans="17:17" x14ac:dyDescent="0.45">
      <c r="Q25" s="4"/>
    </row>
    <row r="26" spans="17:17" x14ac:dyDescent="0.45">
      <c r="Q26" s="4"/>
    </row>
    <row r="27" spans="17:17" x14ac:dyDescent="0.45">
      <c r="Q27" s="4"/>
    </row>
    <row r="28" spans="17:17" x14ac:dyDescent="0.45">
      <c r="Q28" s="4"/>
    </row>
    <row r="29" spans="17:17" x14ac:dyDescent="0.45">
      <c r="Q29" s="4"/>
    </row>
    <row r="30" spans="17:17" x14ac:dyDescent="0.45">
      <c r="Q30" s="4"/>
    </row>
    <row r="31" spans="17:17" x14ac:dyDescent="0.45">
      <c r="Q31" s="4"/>
    </row>
    <row r="32" spans="17:17" x14ac:dyDescent="0.45">
      <c r="Q32" s="4"/>
    </row>
    <row r="33" spans="17:17" x14ac:dyDescent="0.45">
      <c r="Q33" s="4"/>
    </row>
    <row r="34" spans="17:17" x14ac:dyDescent="0.45">
      <c r="Q34" s="4"/>
    </row>
    <row r="35" spans="17:17" x14ac:dyDescent="0.45">
      <c r="Q35" s="4"/>
    </row>
    <row r="36" spans="17:17" x14ac:dyDescent="0.45">
      <c r="Q36" s="4"/>
    </row>
    <row r="37" spans="17:17" x14ac:dyDescent="0.45">
      <c r="Q37" s="4"/>
    </row>
    <row r="38" spans="17:17" x14ac:dyDescent="0.45">
      <c r="Q38" s="4"/>
    </row>
    <row r="39" spans="17:17" x14ac:dyDescent="0.45">
      <c r="Q39" s="4"/>
    </row>
    <row r="40" spans="17:17" x14ac:dyDescent="0.45">
      <c r="Q40" s="4"/>
    </row>
    <row r="41" spans="17:17" x14ac:dyDescent="0.45">
      <c r="Q41" s="4"/>
    </row>
    <row r="42" spans="17:17" x14ac:dyDescent="0.45">
      <c r="Q42" s="4"/>
    </row>
    <row r="43" spans="17:17" x14ac:dyDescent="0.45">
      <c r="Q43" s="4"/>
    </row>
    <row r="44" spans="17:17" x14ac:dyDescent="0.45">
      <c r="Q44" s="4"/>
    </row>
    <row r="45" spans="17:17" x14ac:dyDescent="0.45">
      <c r="Q45" s="4"/>
    </row>
    <row r="46" spans="17:17" x14ac:dyDescent="0.45">
      <c r="Q46" s="4"/>
    </row>
    <row r="47" spans="17:17" x14ac:dyDescent="0.45">
      <c r="Q47" s="4"/>
    </row>
    <row r="48" spans="17:17" x14ac:dyDescent="0.45">
      <c r="Q48" s="4"/>
    </row>
    <row r="49" spans="17:17" x14ac:dyDescent="0.45">
      <c r="Q49" s="4"/>
    </row>
    <row r="50" spans="17:17" x14ac:dyDescent="0.45">
      <c r="Q50" s="4"/>
    </row>
    <row r="51" spans="17:17" x14ac:dyDescent="0.45">
      <c r="Q51" s="4"/>
    </row>
    <row r="52" spans="17:17" x14ac:dyDescent="0.45">
      <c r="Q52" s="4"/>
    </row>
    <row r="53" spans="17:17" x14ac:dyDescent="0.45">
      <c r="Q53" s="4"/>
    </row>
    <row r="54" spans="17:17" x14ac:dyDescent="0.45">
      <c r="Q54" s="4"/>
    </row>
    <row r="55" spans="17:17" x14ac:dyDescent="0.45">
      <c r="Q55" s="4"/>
    </row>
    <row r="56" spans="17:17" x14ac:dyDescent="0.45">
      <c r="Q56" s="4"/>
    </row>
    <row r="57" spans="17:17" x14ac:dyDescent="0.45">
      <c r="Q57" s="4"/>
    </row>
    <row r="58" spans="17:17" x14ac:dyDescent="0.45">
      <c r="Q58" s="4"/>
    </row>
    <row r="59" spans="17:17" x14ac:dyDescent="0.45">
      <c r="Q59" s="4"/>
    </row>
    <row r="60" spans="17:17" x14ac:dyDescent="0.45">
      <c r="Q60" s="4"/>
    </row>
    <row r="61" spans="17:17" x14ac:dyDescent="0.45">
      <c r="Q61" s="4"/>
    </row>
    <row r="62" spans="17:17" x14ac:dyDescent="0.45">
      <c r="Q62" s="4"/>
    </row>
    <row r="63" spans="17:17" x14ac:dyDescent="0.45">
      <c r="Q63" s="4"/>
    </row>
    <row r="64" spans="17:17" x14ac:dyDescent="0.45">
      <c r="Q64" s="4"/>
    </row>
    <row r="65" spans="17:17" x14ac:dyDescent="0.45">
      <c r="Q65" s="4"/>
    </row>
    <row r="66" spans="17:17" x14ac:dyDescent="0.45">
      <c r="Q66" s="4"/>
    </row>
    <row r="67" spans="17:17" x14ac:dyDescent="0.45">
      <c r="Q67" s="4"/>
    </row>
    <row r="68" spans="17:17" x14ac:dyDescent="0.45">
      <c r="Q68" s="4"/>
    </row>
    <row r="69" spans="17:17" x14ac:dyDescent="0.45">
      <c r="Q69" s="4"/>
    </row>
    <row r="70" spans="17:17" x14ac:dyDescent="0.45">
      <c r="Q70" s="4"/>
    </row>
    <row r="71" spans="17:17" x14ac:dyDescent="0.45">
      <c r="Q71" s="4"/>
    </row>
    <row r="72" spans="17:17" x14ac:dyDescent="0.45">
      <c r="Q72" s="4"/>
    </row>
    <row r="73" spans="17:17" x14ac:dyDescent="0.45">
      <c r="Q73" s="4"/>
    </row>
    <row r="74" spans="17:17" x14ac:dyDescent="0.45">
      <c r="Q74" s="4"/>
    </row>
    <row r="75" spans="17:17" x14ac:dyDescent="0.45">
      <c r="Q75" s="4"/>
    </row>
    <row r="76" spans="17:17" x14ac:dyDescent="0.45">
      <c r="Q76" s="4"/>
    </row>
    <row r="77" spans="17:17" x14ac:dyDescent="0.45">
      <c r="Q77" s="4"/>
    </row>
    <row r="78" spans="17:17" x14ac:dyDescent="0.45">
      <c r="Q78" s="4"/>
    </row>
    <row r="79" spans="17:17" x14ac:dyDescent="0.45">
      <c r="Q79" s="4"/>
    </row>
    <row r="80" spans="17:17" x14ac:dyDescent="0.45">
      <c r="Q80" s="4"/>
    </row>
    <row r="81" spans="17:17" x14ac:dyDescent="0.45">
      <c r="Q81" s="4"/>
    </row>
    <row r="82" spans="17:17" x14ac:dyDescent="0.45">
      <c r="Q82" s="4"/>
    </row>
    <row r="83" spans="17:17" x14ac:dyDescent="0.45">
      <c r="Q83" s="4"/>
    </row>
    <row r="84" spans="17:17" x14ac:dyDescent="0.45">
      <c r="Q84" s="4"/>
    </row>
    <row r="85" spans="17:17" x14ac:dyDescent="0.45">
      <c r="Q85" s="4"/>
    </row>
    <row r="86" spans="17:17" x14ac:dyDescent="0.45">
      <c r="Q86" s="4"/>
    </row>
    <row r="87" spans="17:17" x14ac:dyDescent="0.45">
      <c r="Q87" s="4"/>
    </row>
    <row r="88" spans="17:17" x14ac:dyDescent="0.45">
      <c r="Q88" s="4"/>
    </row>
    <row r="89" spans="17:17" x14ac:dyDescent="0.45">
      <c r="Q89" s="4"/>
    </row>
    <row r="90" spans="17:17" x14ac:dyDescent="0.45">
      <c r="Q90" s="4"/>
    </row>
    <row r="91" spans="17:17" x14ac:dyDescent="0.45">
      <c r="Q91" s="4"/>
    </row>
    <row r="92" spans="17:17" x14ac:dyDescent="0.45">
      <c r="Q92" s="4"/>
    </row>
    <row r="93" spans="17:17" x14ac:dyDescent="0.45">
      <c r="Q93" s="4"/>
    </row>
    <row r="94" spans="17:17" x14ac:dyDescent="0.45">
      <c r="Q94" s="4"/>
    </row>
    <row r="95" spans="17:17" x14ac:dyDescent="0.45">
      <c r="Q95" s="4"/>
    </row>
    <row r="96" spans="17:17" x14ac:dyDescent="0.45">
      <c r="Q96" s="4"/>
    </row>
    <row r="97" spans="17:17" x14ac:dyDescent="0.45">
      <c r="Q97" s="4"/>
    </row>
    <row r="98" spans="17:17" x14ac:dyDescent="0.45">
      <c r="Q98" s="4"/>
    </row>
    <row r="99" spans="17:17" x14ac:dyDescent="0.45">
      <c r="Q99" s="4"/>
    </row>
    <row r="100" spans="17:17" x14ac:dyDescent="0.45">
      <c r="Q100" s="4"/>
    </row>
    <row r="101" spans="17:17" x14ac:dyDescent="0.45">
      <c r="Q101" s="4"/>
    </row>
    <row r="102" spans="17:17" x14ac:dyDescent="0.45">
      <c r="Q102" s="4"/>
    </row>
    <row r="103" spans="17:17" x14ac:dyDescent="0.45">
      <c r="Q103" s="4"/>
    </row>
    <row r="104" spans="17:17" x14ac:dyDescent="0.45">
      <c r="Q104" s="4"/>
    </row>
    <row r="105" spans="17:17" x14ac:dyDescent="0.45">
      <c r="Q105" s="4"/>
    </row>
    <row r="106" spans="17:17" x14ac:dyDescent="0.45">
      <c r="Q106" s="4"/>
    </row>
    <row r="107" spans="17:17" x14ac:dyDescent="0.45">
      <c r="Q107" s="4"/>
    </row>
    <row r="108" spans="17:17" x14ac:dyDescent="0.45">
      <c r="Q108" s="4"/>
    </row>
    <row r="109" spans="17:17" x14ac:dyDescent="0.45">
      <c r="Q109" s="4"/>
    </row>
    <row r="110" spans="17:17" x14ac:dyDescent="0.45">
      <c r="Q110" s="4"/>
    </row>
    <row r="111" spans="17:17" x14ac:dyDescent="0.45">
      <c r="Q111" s="4"/>
    </row>
    <row r="112" spans="17:17" x14ac:dyDescent="0.45">
      <c r="Q112" s="4"/>
    </row>
    <row r="113" spans="17:17" x14ac:dyDescent="0.45">
      <c r="Q113" s="4"/>
    </row>
    <row r="114" spans="17:17" x14ac:dyDescent="0.45">
      <c r="Q114" s="4"/>
    </row>
    <row r="115" spans="17:17" x14ac:dyDescent="0.45">
      <c r="Q115" s="4"/>
    </row>
    <row r="116" spans="17:17" x14ac:dyDescent="0.45">
      <c r="Q116" s="4"/>
    </row>
    <row r="117" spans="17:17" x14ac:dyDescent="0.45">
      <c r="Q117" s="4"/>
    </row>
    <row r="118" spans="17:17" x14ac:dyDescent="0.45">
      <c r="Q118" s="4"/>
    </row>
    <row r="119" spans="17:17" x14ac:dyDescent="0.45">
      <c r="Q119" s="4"/>
    </row>
    <row r="120" spans="17:17" x14ac:dyDescent="0.45">
      <c r="Q120" s="4"/>
    </row>
    <row r="121" spans="17:17" x14ac:dyDescent="0.45">
      <c r="Q121" s="4"/>
    </row>
    <row r="122" spans="17:17" x14ac:dyDescent="0.45">
      <c r="Q122" s="4"/>
    </row>
    <row r="123" spans="17:17" x14ac:dyDescent="0.45">
      <c r="Q123" s="4"/>
    </row>
    <row r="124" spans="17:17" x14ac:dyDescent="0.45">
      <c r="Q124" s="4"/>
    </row>
    <row r="125" spans="17:17" x14ac:dyDescent="0.45">
      <c r="Q125" s="47"/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"/>
  <sheetViews>
    <sheetView workbookViewId="0">
      <selection activeCell="O2" sqref="O2:O5"/>
    </sheetView>
  </sheetViews>
  <sheetFormatPr defaultColWidth="7.765625" defaultRowHeight="14" x14ac:dyDescent="0.45"/>
  <cols>
    <col min="1" max="1" width="7.765625" style="4"/>
    <col min="2" max="2" width="10.765625" style="4" customWidth="1"/>
    <col min="3" max="3" width="13.23046875" style="4" customWidth="1"/>
    <col min="4" max="5" width="7.765625" style="4"/>
    <col min="6" max="6" width="10.3828125" style="4" customWidth="1"/>
    <col min="7" max="7" width="7.765625" style="4"/>
    <col min="8" max="8" width="12.765625" style="4" customWidth="1"/>
    <col min="9" max="10" width="7.765625" style="4"/>
    <col min="11" max="16" width="15.69140625" style="4"/>
    <col min="17" max="18" width="7.765625" style="4"/>
    <col min="19" max="19" width="7.3828125" style="4" customWidth="1"/>
    <col min="20" max="21" width="7.765625" style="4"/>
    <col min="22" max="22" width="14.53515625" style="4" customWidth="1"/>
    <col min="23" max="23" width="13.3046875" style="4" customWidth="1"/>
    <col min="24" max="24" width="11.53515625" style="4"/>
    <col min="25" max="25" width="8.3828125" style="28" customWidth="1"/>
    <col min="26" max="26" width="11.53515625" style="4"/>
    <col min="27" max="27" width="11.15234375" style="28" customWidth="1"/>
    <col min="28" max="28" width="11.15234375" style="29" customWidth="1"/>
    <col min="29" max="16384" width="7.765625" style="4"/>
  </cols>
  <sheetData>
    <row r="1" spans="1:28" x14ac:dyDescent="0.45">
      <c r="A1" s="8" t="s">
        <v>24</v>
      </c>
      <c r="B1" s="8" t="s">
        <v>25</v>
      </c>
      <c r="C1" s="8" t="s">
        <v>26</v>
      </c>
      <c r="D1" s="81" t="s">
        <v>27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30"/>
      <c r="T1" s="81" t="s">
        <v>28</v>
      </c>
      <c r="U1" s="82"/>
      <c r="V1" s="82"/>
      <c r="W1" s="82"/>
      <c r="X1" s="82"/>
      <c r="Y1" s="83"/>
      <c r="Z1" s="82"/>
      <c r="AA1" s="84"/>
      <c r="AB1" s="12"/>
    </row>
    <row r="2" spans="1:28" ht="88.5" customHeight="1" x14ac:dyDescent="0.45">
      <c r="A2" s="13"/>
      <c r="B2" s="13"/>
      <c r="C2" s="14"/>
      <c r="D2" s="16" t="s">
        <v>29</v>
      </c>
      <c r="E2" s="16" t="s">
        <v>2</v>
      </c>
      <c r="F2" s="15" t="s">
        <v>30</v>
      </c>
      <c r="G2" s="15" t="s">
        <v>4</v>
      </c>
      <c r="H2" s="15" t="s">
        <v>31</v>
      </c>
      <c r="I2" s="15" t="s">
        <v>32</v>
      </c>
      <c r="J2" s="16" t="s">
        <v>11</v>
      </c>
      <c r="K2" s="15" t="s">
        <v>6</v>
      </c>
      <c r="L2" s="16" t="s">
        <v>33</v>
      </c>
      <c r="M2" s="15" t="s">
        <v>34</v>
      </c>
      <c r="N2" s="15" t="s">
        <v>35</v>
      </c>
      <c r="O2" s="16" t="s">
        <v>36</v>
      </c>
      <c r="P2" s="18" t="s">
        <v>12</v>
      </c>
      <c r="Q2" s="19" t="s">
        <v>13</v>
      </c>
      <c r="R2" s="19" t="s">
        <v>37</v>
      </c>
      <c r="S2" s="19" t="s">
        <v>38</v>
      </c>
      <c r="T2" s="19" t="s">
        <v>15</v>
      </c>
      <c r="U2" s="19" t="s">
        <v>17</v>
      </c>
      <c r="V2" s="20" t="s">
        <v>18</v>
      </c>
      <c r="W2" s="20" t="s">
        <v>39</v>
      </c>
      <c r="X2" s="19" t="s">
        <v>12</v>
      </c>
      <c r="Y2" s="19" t="s">
        <v>13</v>
      </c>
      <c r="Z2" s="21" t="s">
        <v>40</v>
      </c>
      <c r="AA2" s="5" t="s">
        <v>41</v>
      </c>
      <c r="AB2" s="22" t="s">
        <v>21</v>
      </c>
    </row>
    <row r="3" spans="1:28" x14ac:dyDescent="0.45">
      <c r="A3" s="31" t="s">
        <v>42</v>
      </c>
      <c r="B3" s="4">
        <v>2506183004</v>
      </c>
      <c r="C3" s="4" t="s">
        <v>43</v>
      </c>
      <c r="D3" s="32">
        <v>91</v>
      </c>
      <c r="E3" s="32">
        <v>93</v>
      </c>
      <c r="F3" s="32">
        <v>98</v>
      </c>
      <c r="G3" s="32">
        <v>84</v>
      </c>
      <c r="H3" s="32">
        <v>95</v>
      </c>
      <c r="I3" s="32">
        <v>95</v>
      </c>
      <c r="J3" s="32">
        <v>90</v>
      </c>
      <c r="K3" s="32">
        <v>81</v>
      </c>
      <c r="L3" s="32">
        <v>95</v>
      </c>
      <c r="M3" s="32">
        <v>95</v>
      </c>
      <c r="N3" s="32">
        <v>96</v>
      </c>
      <c r="O3" s="32">
        <v>93</v>
      </c>
      <c r="P3" s="33">
        <f>AVERAGE(D3:O3)</f>
        <v>92.1666666666667</v>
      </c>
      <c r="Q3" s="32">
        <v>93.77</v>
      </c>
      <c r="R3" s="34">
        <f>P3*20/Q3</f>
        <v>19.6580285094735</v>
      </c>
      <c r="S3" s="32">
        <v>96</v>
      </c>
      <c r="T3" s="32">
        <v>95</v>
      </c>
      <c r="U3" s="32">
        <v>95</v>
      </c>
      <c r="V3" s="32">
        <v>94</v>
      </c>
      <c r="W3" s="32">
        <v>92</v>
      </c>
      <c r="X3" s="34">
        <f>AVERAGE(S3:W3)</f>
        <v>94.4</v>
      </c>
      <c r="Y3" s="35">
        <v>94.4</v>
      </c>
      <c r="Z3" s="34">
        <f>X3*15/Y3</f>
        <v>15</v>
      </c>
      <c r="AA3" s="36"/>
      <c r="AB3" s="37">
        <f>AA3+Z3+R3</f>
        <v>34.658028509473503</v>
      </c>
    </row>
    <row r="4" spans="1:28" x14ac:dyDescent="0.45">
      <c r="A4" s="31" t="s">
        <v>44</v>
      </c>
      <c r="B4" s="4">
        <v>2506183005</v>
      </c>
      <c r="C4" s="4" t="s">
        <v>43</v>
      </c>
      <c r="D4" s="32">
        <v>88</v>
      </c>
      <c r="E4" s="32">
        <v>93</v>
      </c>
      <c r="F4" s="32">
        <v>98</v>
      </c>
      <c r="G4" s="32">
        <v>80</v>
      </c>
      <c r="H4" s="32">
        <v>95</v>
      </c>
      <c r="I4" s="32">
        <v>95</v>
      </c>
      <c r="J4" s="32">
        <v>83</v>
      </c>
      <c r="K4" s="32">
        <v>80</v>
      </c>
      <c r="L4" s="32">
        <v>95</v>
      </c>
      <c r="M4" s="32">
        <v>90</v>
      </c>
      <c r="N4" s="32">
        <v>85</v>
      </c>
      <c r="O4" s="32">
        <v>89</v>
      </c>
      <c r="P4" s="33">
        <f>AVERAGE(D4:O4)</f>
        <v>89.25</v>
      </c>
      <c r="Q4" s="32">
        <v>93.77</v>
      </c>
      <c r="R4" s="34">
        <f>P4*20/Q4</f>
        <v>19.035938999680099</v>
      </c>
      <c r="S4" s="32">
        <v>95</v>
      </c>
      <c r="T4" s="32">
        <v>91</v>
      </c>
      <c r="U4" s="32">
        <v>95</v>
      </c>
      <c r="V4" s="32">
        <v>86</v>
      </c>
      <c r="W4" s="32">
        <v>88</v>
      </c>
      <c r="X4" s="34">
        <f>AVERAGE(S4:W4)</f>
        <v>91</v>
      </c>
      <c r="Y4" s="35">
        <v>94.4</v>
      </c>
      <c r="Z4" s="34">
        <f>X4*15/Y4</f>
        <v>14.459745762711901</v>
      </c>
      <c r="AA4" s="36"/>
      <c r="AB4" s="37">
        <f>AA4+Z4+R4</f>
        <v>33.495684762391903</v>
      </c>
    </row>
    <row r="5" spans="1:28" x14ac:dyDescent="0.45">
      <c r="A5" s="31" t="s">
        <v>45</v>
      </c>
      <c r="B5" s="4">
        <v>2506183006</v>
      </c>
      <c r="C5" s="4" t="s">
        <v>43</v>
      </c>
      <c r="D5" s="32">
        <v>87</v>
      </c>
      <c r="E5" s="32">
        <v>92</v>
      </c>
      <c r="F5" s="32">
        <v>99</v>
      </c>
      <c r="G5" s="32">
        <v>77</v>
      </c>
      <c r="H5" s="32">
        <v>95</v>
      </c>
      <c r="I5" s="32">
        <v>95</v>
      </c>
      <c r="J5" s="32">
        <v>81</v>
      </c>
      <c r="K5" s="32">
        <v>87</v>
      </c>
      <c r="L5" s="32">
        <v>95</v>
      </c>
      <c r="M5" s="32">
        <v>95</v>
      </c>
      <c r="N5" s="32">
        <v>90</v>
      </c>
      <c r="O5" s="32">
        <v>92</v>
      </c>
      <c r="P5" s="33">
        <f>AVERAGE(D5:O5)</f>
        <v>90.4166666666667</v>
      </c>
      <c r="Q5" s="32">
        <v>93.77</v>
      </c>
      <c r="R5" s="34">
        <f>P5*20/Q5</f>
        <v>19.2847748035975</v>
      </c>
      <c r="S5" s="32">
        <v>96</v>
      </c>
      <c r="T5" s="32">
        <v>93</v>
      </c>
      <c r="U5" s="32">
        <v>95</v>
      </c>
      <c r="V5" s="32">
        <v>85</v>
      </c>
      <c r="W5" s="32">
        <v>88</v>
      </c>
      <c r="X5" s="34">
        <f>AVERAGE(S5:W5)</f>
        <v>91.4</v>
      </c>
      <c r="Y5" s="35">
        <v>94.4</v>
      </c>
      <c r="Z5" s="34">
        <f>X5*15/Y5</f>
        <v>14.5233050847458</v>
      </c>
      <c r="AA5" s="36"/>
      <c r="AB5" s="37">
        <f>AA5+Z5+R5</f>
        <v>33.808079888343201</v>
      </c>
    </row>
    <row r="6" spans="1:28" x14ac:dyDescent="0.45">
      <c r="R6" s="27"/>
      <c r="X6" s="27"/>
      <c r="Y6" s="26"/>
      <c r="Z6" s="27"/>
      <c r="AB6" s="38"/>
    </row>
    <row r="7" spans="1:28" x14ac:dyDescent="0.45">
      <c r="X7" s="27"/>
      <c r="Y7" s="26"/>
      <c r="Z7" s="27"/>
      <c r="AB7" s="38"/>
    </row>
  </sheetData>
  <sheetProtection formatCells="0" formatColumns="0" formatRows="0" insertColumns="0" insertRows="0" insertHyperlinks="0" deleteColumns="0" deleteRows="0" sort="0" autoFilter="0" pivotTables="0"/>
  <mergeCells count="2">
    <mergeCell ref="D1:R1"/>
    <mergeCell ref="T1:AA1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"/>
  <sheetViews>
    <sheetView topLeftCell="P1" workbookViewId="0">
      <selection activeCell="A10" sqref="A10:XFD10"/>
    </sheetView>
  </sheetViews>
  <sheetFormatPr defaultColWidth="7.765625" defaultRowHeight="14" x14ac:dyDescent="0.45"/>
  <cols>
    <col min="1" max="1" width="7.765625" style="1"/>
    <col min="2" max="2" width="11.07421875" style="1" customWidth="1"/>
    <col min="3" max="5" width="13.15234375" style="1" customWidth="1"/>
    <col min="6" max="6" width="10.07421875" style="1" customWidth="1"/>
    <col min="7" max="7" width="9.53515625" style="1" customWidth="1"/>
    <col min="8" max="8" width="10.84375" style="1" customWidth="1"/>
    <col min="9" max="9" width="9.23046875" style="3" customWidth="1"/>
    <col min="10" max="10" width="20.4609375" style="1" customWidth="1"/>
    <col min="11" max="11" width="7.765625" style="1"/>
    <col min="12" max="12" width="8.765625" style="1" customWidth="1"/>
    <col min="13" max="17" width="13.15234375" style="3" customWidth="1"/>
    <col min="18" max="18" width="6.23046875" style="1" customWidth="1"/>
    <col min="19" max="19" width="13.4609375" style="1" customWidth="1"/>
    <col min="20" max="22" width="7.765625" style="1"/>
    <col min="23" max="23" width="14.921875" style="1" customWidth="1"/>
    <col min="24" max="24" width="21.23046875" style="1" customWidth="1"/>
    <col min="25" max="25" width="11.53515625" style="1"/>
    <col min="26" max="26" width="7.765625" style="1"/>
    <col min="27" max="27" width="9.61328125" style="4" customWidth="1"/>
    <col min="28" max="28" width="7.765625" style="4"/>
    <col min="29" max="29" width="12.3046875" style="4" customWidth="1"/>
    <col min="30" max="16384" width="7.765625" style="4"/>
  </cols>
  <sheetData>
    <row r="1" spans="1:30" s="1" customFormat="1" x14ac:dyDescent="0.45">
      <c r="A1" s="8" t="s">
        <v>24</v>
      </c>
      <c r="B1" s="8" t="s">
        <v>25</v>
      </c>
      <c r="C1" s="8" t="s">
        <v>26</v>
      </c>
      <c r="D1" s="9" t="s">
        <v>27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 t="s">
        <v>28</v>
      </c>
      <c r="U1" s="10"/>
      <c r="V1" s="10"/>
      <c r="W1" s="10"/>
      <c r="X1" s="10"/>
      <c r="Y1" s="10"/>
      <c r="Z1" s="10"/>
      <c r="AA1" s="10"/>
      <c r="AB1" s="10"/>
      <c r="AC1" s="11"/>
      <c r="AD1" s="12"/>
    </row>
    <row r="2" spans="1:30" ht="86" customHeight="1" x14ac:dyDescent="0.45">
      <c r="A2" s="13"/>
      <c r="B2" s="13"/>
      <c r="C2" s="14"/>
      <c r="D2" s="15" t="s">
        <v>30</v>
      </c>
      <c r="E2" s="15" t="s">
        <v>31</v>
      </c>
      <c r="F2" s="16" t="s">
        <v>1</v>
      </c>
      <c r="G2" s="16" t="s">
        <v>2</v>
      </c>
      <c r="H2" s="15" t="s">
        <v>4</v>
      </c>
      <c r="I2" s="15" t="s">
        <v>6</v>
      </c>
      <c r="J2" s="16" t="s">
        <v>46</v>
      </c>
      <c r="K2" s="15" t="s">
        <v>8</v>
      </c>
      <c r="L2" s="15" t="s">
        <v>9</v>
      </c>
      <c r="M2" s="16" t="s">
        <v>47</v>
      </c>
      <c r="N2" s="16" t="s">
        <v>11</v>
      </c>
      <c r="O2" s="16" t="s">
        <v>35</v>
      </c>
      <c r="P2" s="17" t="s">
        <v>48</v>
      </c>
      <c r="Q2" s="18" t="s">
        <v>12</v>
      </c>
      <c r="R2" s="19" t="s">
        <v>13</v>
      </c>
      <c r="S2" s="19" t="s">
        <v>37</v>
      </c>
      <c r="T2" s="19" t="s">
        <v>18</v>
      </c>
      <c r="U2" s="19" t="s">
        <v>15</v>
      </c>
      <c r="V2" s="19" t="s">
        <v>17</v>
      </c>
      <c r="W2" s="20" t="s">
        <v>39</v>
      </c>
      <c r="X2" s="20" t="s">
        <v>49</v>
      </c>
      <c r="Y2" s="19" t="s">
        <v>12</v>
      </c>
      <c r="Z2" s="19" t="s">
        <v>13</v>
      </c>
      <c r="AA2" s="21" t="s">
        <v>40</v>
      </c>
      <c r="AB2" s="6" t="s">
        <v>50</v>
      </c>
      <c r="AC2" s="22" t="s">
        <v>21</v>
      </c>
    </row>
    <row r="3" spans="1:30" x14ac:dyDescent="0.45">
      <c r="A3" s="23" t="s">
        <v>51</v>
      </c>
      <c r="B3" s="1">
        <v>2506183001</v>
      </c>
      <c r="C3" s="1" t="s">
        <v>52</v>
      </c>
      <c r="D3" s="2">
        <v>99</v>
      </c>
      <c r="E3" s="1">
        <v>95</v>
      </c>
      <c r="F3" s="1">
        <v>93</v>
      </c>
      <c r="G3" s="1">
        <v>95</v>
      </c>
      <c r="H3" s="1">
        <v>83</v>
      </c>
      <c r="I3" s="3">
        <v>93</v>
      </c>
      <c r="J3" s="1">
        <v>95</v>
      </c>
      <c r="K3" s="1">
        <v>97</v>
      </c>
      <c r="L3" s="1">
        <v>92</v>
      </c>
      <c r="M3" s="1">
        <v>91</v>
      </c>
      <c r="N3" s="1">
        <v>95</v>
      </c>
      <c r="O3" s="1">
        <v>96</v>
      </c>
      <c r="P3" s="24">
        <v>95</v>
      </c>
      <c r="Q3" s="25">
        <f t="shared" ref="Q3:Q15" si="0">AVERAGE(D3:P3)</f>
        <v>93.769230769230802</v>
      </c>
      <c r="R3" s="4">
        <v>93.77</v>
      </c>
      <c r="S3" s="24">
        <f t="shared" ref="S3:S15" si="1">Q3*20/R3</f>
        <v>19.999835932437001</v>
      </c>
      <c r="T3" s="1">
        <v>90</v>
      </c>
      <c r="U3" s="1">
        <v>93</v>
      </c>
      <c r="V3" s="1">
        <v>85</v>
      </c>
      <c r="W3" s="1">
        <v>95</v>
      </c>
      <c r="X3" s="1">
        <v>95</v>
      </c>
      <c r="Y3" s="24">
        <f t="shared" ref="Y3:Y15" si="2">AVERAGE(T3:X3)</f>
        <v>91.6</v>
      </c>
      <c r="Z3" s="26">
        <v>94.4</v>
      </c>
      <c r="AA3" s="27">
        <f t="shared" ref="AA3:AA15" si="3">Y3*15/Z3</f>
        <v>14.5550847457627</v>
      </c>
      <c r="AB3" s="4">
        <v>5</v>
      </c>
      <c r="AC3" s="27">
        <f t="shared" ref="AC3:AC15" si="4">S3+AA3+AB3</f>
        <v>39.5549206781997</v>
      </c>
    </row>
    <row r="4" spans="1:30" x14ac:dyDescent="0.45">
      <c r="A4" s="23" t="s">
        <v>53</v>
      </c>
      <c r="B4" s="1">
        <v>2506183002</v>
      </c>
      <c r="C4" s="1" t="s">
        <v>52</v>
      </c>
      <c r="D4" s="2">
        <v>98</v>
      </c>
      <c r="E4" s="1">
        <v>95</v>
      </c>
      <c r="F4" s="1">
        <v>90</v>
      </c>
      <c r="G4" s="1">
        <v>91</v>
      </c>
      <c r="H4" s="1">
        <v>80</v>
      </c>
      <c r="I4" s="3">
        <v>89</v>
      </c>
      <c r="J4" s="1">
        <v>95</v>
      </c>
      <c r="K4" s="1">
        <v>97</v>
      </c>
      <c r="L4" s="1">
        <v>87</v>
      </c>
      <c r="M4" s="1">
        <v>90</v>
      </c>
      <c r="N4" s="1">
        <v>78</v>
      </c>
      <c r="O4" s="1">
        <v>90</v>
      </c>
      <c r="P4" s="24">
        <v>93</v>
      </c>
      <c r="Q4" s="24">
        <f t="shared" si="0"/>
        <v>90.230769230769198</v>
      </c>
      <c r="R4" s="4">
        <v>93.77</v>
      </c>
      <c r="S4" s="24">
        <f t="shared" si="1"/>
        <v>19.245125142533698</v>
      </c>
      <c r="T4" s="1">
        <v>85</v>
      </c>
      <c r="U4" s="1">
        <v>92</v>
      </c>
      <c r="V4" s="1">
        <v>85</v>
      </c>
      <c r="W4" s="1">
        <v>88</v>
      </c>
      <c r="X4" s="1">
        <v>93</v>
      </c>
      <c r="Y4" s="24">
        <f t="shared" si="2"/>
        <v>88.6</v>
      </c>
      <c r="Z4" s="26">
        <v>94.4</v>
      </c>
      <c r="AA4" s="27">
        <f t="shared" si="3"/>
        <v>14.078389830508501</v>
      </c>
      <c r="AC4" s="27">
        <f t="shared" si="4"/>
        <v>33.323514973042201</v>
      </c>
    </row>
    <row r="5" spans="1:30" x14ac:dyDescent="0.45">
      <c r="A5" s="23" t="s">
        <v>54</v>
      </c>
      <c r="B5" s="1">
        <v>2506183003</v>
      </c>
      <c r="C5" s="1" t="s">
        <v>52</v>
      </c>
      <c r="D5" s="2">
        <v>98</v>
      </c>
      <c r="E5" s="1">
        <v>96</v>
      </c>
      <c r="F5" s="1">
        <v>90</v>
      </c>
      <c r="G5" s="1">
        <v>93</v>
      </c>
      <c r="H5" s="1">
        <v>94</v>
      </c>
      <c r="I5" s="3">
        <v>75</v>
      </c>
      <c r="J5" s="1">
        <v>95</v>
      </c>
      <c r="K5" s="1">
        <v>93</v>
      </c>
      <c r="L5" s="1">
        <v>80</v>
      </c>
      <c r="M5" s="1">
        <v>86</v>
      </c>
      <c r="N5" s="1">
        <v>80</v>
      </c>
      <c r="O5" s="1">
        <v>85</v>
      </c>
      <c r="P5" s="24">
        <v>85</v>
      </c>
      <c r="Q5" s="24">
        <f t="shared" si="0"/>
        <v>88.461538461538495</v>
      </c>
      <c r="R5" s="4">
        <v>93.77</v>
      </c>
      <c r="S5" s="24">
        <f t="shared" si="1"/>
        <v>18.867769747582098</v>
      </c>
      <c r="T5" s="1">
        <v>80</v>
      </c>
      <c r="U5" s="1">
        <v>90</v>
      </c>
      <c r="V5" s="1">
        <v>85</v>
      </c>
      <c r="W5" s="1">
        <v>90</v>
      </c>
      <c r="X5" s="1">
        <v>90</v>
      </c>
      <c r="Y5" s="24">
        <f t="shared" si="2"/>
        <v>87</v>
      </c>
      <c r="Z5" s="26">
        <v>94.4</v>
      </c>
      <c r="AA5" s="27">
        <f t="shared" si="3"/>
        <v>13.8241525423729</v>
      </c>
      <c r="AB5" s="4">
        <v>5</v>
      </c>
      <c r="AC5" s="27">
        <f t="shared" si="4"/>
        <v>37.691922289954903</v>
      </c>
    </row>
    <row r="6" spans="1:30" x14ac:dyDescent="0.45">
      <c r="A6" s="23" t="s">
        <v>55</v>
      </c>
      <c r="B6" s="1">
        <v>2506183008</v>
      </c>
      <c r="C6" s="1" t="s">
        <v>52</v>
      </c>
      <c r="D6" s="2">
        <v>96</v>
      </c>
      <c r="E6" s="1">
        <v>95</v>
      </c>
      <c r="F6" s="1">
        <v>94</v>
      </c>
      <c r="G6" s="1">
        <v>94</v>
      </c>
      <c r="H6" s="1">
        <v>82</v>
      </c>
      <c r="I6" s="3">
        <v>91</v>
      </c>
      <c r="J6" s="1">
        <v>95</v>
      </c>
      <c r="K6" s="1">
        <v>93</v>
      </c>
      <c r="L6" s="1">
        <v>89</v>
      </c>
      <c r="M6" s="1">
        <v>90</v>
      </c>
      <c r="N6" s="1">
        <v>86</v>
      </c>
      <c r="O6" s="1">
        <v>92</v>
      </c>
      <c r="P6" s="24">
        <v>95</v>
      </c>
      <c r="Q6" s="24">
        <f t="shared" si="0"/>
        <v>91.692307692307693</v>
      </c>
      <c r="R6" s="4">
        <v>93.77</v>
      </c>
      <c r="S6" s="24">
        <f t="shared" si="1"/>
        <v>19.556853512276401</v>
      </c>
      <c r="T6" s="1">
        <v>89</v>
      </c>
      <c r="U6" s="1">
        <v>90</v>
      </c>
      <c r="V6" s="1">
        <v>85</v>
      </c>
      <c r="W6" s="1">
        <v>88</v>
      </c>
      <c r="X6" s="1">
        <v>97</v>
      </c>
      <c r="Y6" s="24">
        <f t="shared" si="2"/>
        <v>89.8</v>
      </c>
      <c r="Z6" s="26">
        <v>94.4</v>
      </c>
      <c r="AA6" s="27">
        <f t="shared" si="3"/>
        <v>14.2690677966102</v>
      </c>
      <c r="AC6" s="27">
        <f t="shared" si="4"/>
        <v>33.8259213088865</v>
      </c>
    </row>
    <row r="7" spans="1:30" x14ac:dyDescent="0.45">
      <c r="A7" s="23" t="s">
        <v>56</v>
      </c>
      <c r="B7" s="1">
        <v>2506183009</v>
      </c>
      <c r="C7" s="1" t="s">
        <v>52</v>
      </c>
      <c r="D7" s="2">
        <v>98</v>
      </c>
      <c r="E7" s="1">
        <v>95</v>
      </c>
      <c r="F7" s="1">
        <v>89</v>
      </c>
      <c r="G7" s="1">
        <v>92</v>
      </c>
      <c r="H7" s="1">
        <v>80</v>
      </c>
      <c r="I7" s="3">
        <v>91</v>
      </c>
      <c r="J7" s="1">
        <v>95</v>
      </c>
      <c r="K7" s="1">
        <v>96</v>
      </c>
      <c r="L7" s="1">
        <v>85</v>
      </c>
      <c r="M7" s="1">
        <v>91</v>
      </c>
      <c r="N7" s="1">
        <v>88</v>
      </c>
      <c r="O7" s="1">
        <v>95</v>
      </c>
      <c r="P7" s="24">
        <v>95</v>
      </c>
      <c r="Q7" s="24">
        <f t="shared" si="0"/>
        <v>91.538461538461505</v>
      </c>
      <c r="R7" s="4">
        <v>93.77</v>
      </c>
      <c r="S7" s="24">
        <f t="shared" si="1"/>
        <v>19.524039999671899</v>
      </c>
      <c r="T7" s="1">
        <v>90</v>
      </c>
      <c r="U7" s="1">
        <v>96</v>
      </c>
      <c r="V7" s="1">
        <v>95</v>
      </c>
      <c r="W7" s="1">
        <v>95</v>
      </c>
      <c r="X7" s="1">
        <v>96</v>
      </c>
      <c r="Y7" s="25">
        <f t="shared" si="2"/>
        <v>94.4</v>
      </c>
      <c r="Z7" s="26">
        <v>94.4</v>
      </c>
      <c r="AA7" s="27">
        <f t="shared" si="3"/>
        <v>15</v>
      </c>
      <c r="AB7" s="4">
        <v>5</v>
      </c>
      <c r="AC7" s="27">
        <f t="shared" si="4"/>
        <v>39.524039999671899</v>
      </c>
    </row>
    <row r="8" spans="1:30" x14ac:dyDescent="0.45">
      <c r="A8" s="23" t="s">
        <v>57</v>
      </c>
      <c r="B8" s="1">
        <v>2506183010</v>
      </c>
      <c r="C8" s="1" t="s">
        <v>52</v>
      </c>
      <c r="P8" s="24"/>
      <c r="Q8" s="24" t="e">
        <f>AVERAGE(L18:L19D8:P8)</f>
        <v>#NAME?</v>
      </c>
      <c r="R8" s="4">
        <v>93.77</v>
      </c>
      <c r="S8" s="24" t="e">
        <f t="shared" si="1"/>
        <v>#NAME?</v>
      </c>
      <c r="Y8" s="24" t="e">
        <f t="shared" si="2"/>
        <v>#DIV/0!</v>
      </c>
      <c r="Z8" s="26">
        <v>94.4</v>
      </c>
      <c r="AA8" s="27" t="e">
        <f t="shared" si="3"/>
        <v>#DIV/0!</v>
      </c>
      <c r="AC8" s="27" t="e">
        <f t="shared" si="4"/>
        <v>#NAME?</v>
      </c>
    </row>
    <row r="9" spans="1:30" x14ac:dyDescent="0.45">
      <c r="A9" s="23" t="s">
        <v>58</v>
      </c>
      <c r="B9" s="1">
        <v>2506183011</v>
      </c>
      <c r="C9" s="1" t="s">
        <v>52</v>
      </c>
      <c r="D9" s="2">
        <v>96</v>
      </c>
      <c r="E9" s="1">
        <v>91</v>
      </c>
      <c r="F9" s="1">
        <v>90</v>
      </c>
      <c r="G9" s="1">
        <v>94</v>
      </c>
      <c r="H9" s="1">
        <v>79</v>
      </c>
      <c r="I9" s="3">
        <v>90</v>
      </c>
      <c r="J9" s="1">
        <v>85</v>
      </c>
      <c r="K9" s="1">
        <v>93</v>
      </c>
      <c r="L9" s="1">
        <v>83</v>
      </c>
      <c r="M9" s="1">
        <v>90</v>
      </c>
      <c r="N9" s="1">
        <v>78</v>
      </c>
      <c r="O9" s="1">
        <v>86</v>
      </c>
      <c r="P9" s="24">
        <v>86</v>
      </c>
      <c r="Q9" s="24">
        <f t="shared" si="0"/>
        <v>87.769230769230802</v>
      </c>
      <c r="R9" s="4">
        <v>93.77</v>
      </c>
      <c r="S9" s="24">
        <f t="shared" si="1"/>
        <v>18.720108940861799</v>
      </c>
      <c r="T9" s="1">
        <v>83</v>
      </c>
      <c r="U9" s="1">
        <v>91</v>
      </c>
      <c r="V9" s="1">
        <v>95</v>
      </c>
      <c r="W9" s="1">
        <v>88</v>
      </c>
      <c r="X9" s="1">
        <v>92</v>
      </c>
      <c r="Y9" s="24">
        <f t="shared" si="2"/>
        <v>89.8</v>
      </c>
      <c r="Z9" s="26">
        <v>94.4</v>
      </c>
      <c r="AA9" s="27">
        <f t="shared" si="3"/>
        <v>14.2690677966102</v>
      </c>
      <c r="AC9" s="27">
        <f t="shared" si="4"/>
        <v>32.989176737472</v>
      </c>
    </row>
    <row r="10" spans="1:30" x14ac:dyDescent="0.45">
      <c r="A10" s="23" t="s">
        <v>59</v>
      </c>
      <c r="B10" s="1">
        <v>2506183012</v>
      </c>
      <c r="C10" s="1" t="s">
        <v>52</v>
      </c>
      <c r="D10" s="1">
        <v>99</v>
      </c>
      <c r="E10" s="1">
        <v>95</v>
      </c>
      <c r="F10" s="1">
        <v>89</v>
      </c>
      <c r="G10" s="1">
        <v>89</v>
      </c>
      <c r="H10" s="1">
        <v>84</v>
      </c>
      <c r="I10" s="3">
        <v>89</v>
      </c>
      <c r="J10" s="1">
        <v>95</v>
      </c>
      <c r="K10" s="1">
        <v>90</v>
      </c>
      <c r="L10" s="1">
        <v>84</v>
      </c>
      <c r="M10" s="3">
        <v>85</v>
      </c>
      <c r="N10" s="3">
        <v>78</v>
      </c>
      <c r="O10" s="3">
        <v>85</v>
      </c>
      <c r="P10" s="24">
        <v>93</v>
      </c>
      <c r="Q10" s="24">
        <f t="shared" si="0"/>
        <v>88.84615384615384</v>
      </c>
      <c r="R10" s="4">
        <v>93.77</v>
      </c>
      <c r="S10" s="24">
        <f t="shared" si="1"/>
        <v>18.94980352909328</v>
      </c>
      <c r="T10" s="1">
        <v>85</v>
      </c>
      <c r="U10" s="1">
        <v>91</v>
      </c>
      <c r="V10" s="1">
        <v>85</v>
      </c>
      <c r="W10" s="1">
        <v>88</v>
      </c>
      <c r="X10" s="1">
        <v>87</v>
      </c>
      <c r="Y10" s="24">
        <f t="shared" si="2"/>
        <v>87.2</v>
      </c>
      <c r="Z10" s="26">
        <v>94.4</v>
      </c>
      <c r="AA10" s="27">
        <f t="shared" si="3"/>
        <v>13.85593220338983</v>
      </c>
      <c r="AC10" s="27">
        <f t="shared" si="4"/>
        <v>32.805735732483114</v>
      </c>
    </row>
    <row r="11" spans="1:30" x14ac:dyDescent="0.45">
      <c r="A11" s="23" t="s">
        <v>60</v>
      </c>
      <c r="B11" s="1">
        <v>2506183013</v>
      </c>
      <c r="C11" s="1" t="s">
        <v>52</v>
      </c>
      <c r="D11" s="2">
        <v>98</v>
      </c>
      <c r="E11" s="1">
        <v>95</v>
      </c>
      <c r="F11" s="1">
        <v>89</v>
      </c>
      <c r="G11" s="1">
        <v>95</v>
      </c>
      <c r="H11" s="1">
        <v>79</v>
      </c>
      <c r="I11" s="3">
        <v>89</v>
      </c>
      <c r="J11" s="1">
        <v>95</v>
      </c>
      <c r="K11" s="1">
        <v>90</v>
      </c>
      <c r="L11" s="1">
        <v>87</v>
      </c>
      <c r="M11" s="1">
        <v>90</v>
      </c>
      <c r="N11" s="1">
        <v>81</v>
      </c>
      <c r="O11" s="1">
        <v>95</v>
      </c>
      <c r="P11" s="24">
        <v>90</v>
      </c>
      <c r="Q11" s="24">
        <f t="shared" si="0"/>
        <v>90.230769230769198</v>
      </c>
      <c r="R11" s="4">
        <v>93.77</v>
      </c>
      <c r="S11" s="24">
        <f t="shared" si="1"/>
        <v>19.245125142533698</v>
      </c>
      <c r="T11" s="1">
        <v>85</v>
      </c>
      <c r="U11" s="1">
        <v>92</v>
      </c>
      <c r="V11" s="1">
        <v>85</v>
      </c>
      <c r="W11" s="1">
        <v>88</v>
      </c>
      <c r="X11" s="1">
        <v>89</v>
      </c>
      <c r="Y11" s="24">
        <f t="shared" si="2"/>
        <v>87.8</v>
      </c>
      <c r="Z11" s="26">
        <v>94.4</v>
      </c>
      <c r="AA11" s="27">
        <f t="shared" si="3"/>
        <v>13.9512711864407</v>
      </c>
      <c r="AC11" s="27">
        <f t="shared" si="4"/>
        <v>33.196396328974402</v>
      </c>
    </row>
    <row r="12" spans="1:30" x14ac:dyDescent="0.45">
      <c r="A12" s="23" t="s">
        <v>61</v>
      </c>
      <c r="B12" s="1">
        <v>2506183014</v>
      </c>
      <c r="C12" s="1" t="s">
        <v>52</v>
      </c>
      <c r="D12" s="2">
        <v>94</v>
      </c>
      <c r="E12" s="1">
        <v>95</v>
      </c>
      <c r="F12" s="1">
        <v>86</v>
      </c>
      <c r="G12" s="1">
        <v>94</v>
      </c>
      <c r="H12" s="1">
        <v>82</v>
      </c>
      <c r="I12" s="3">
        <v>87</v>
      </c>
      <c r="J12" s="1">
        <v>95</v>
      </c>
      <c r="K12" s="1">
        <v>91</v>
      </c>
      <c r="L12" s="1">
        <v>89</v>
      </c>
      <c r="M12" s="1">
        <v>90</v>
      </c>
      <c r="N12" s="1">
        <v>90</v>
      </c>
      <c r="O12" s="1">
        <v>95</v>
      </c>
      <c r="P12" s="1">
        <v>95</v>
      </c>
      <c r="Q12" s="24">
        <f t="shared" si="0"/>
        <v>91</v>
      </c>
      <c r="R12" s="4">
        <v>93.77</v>
      </c>
      <c r="S12" s="24">
        <f t="shared" si="1"/>
        <v>19.409192705556102</v>
      </c>
      <c r="T12" s="1">
        <v>86</v>
      </c>
      <c r="U12" s="1">
        <v>95</v>
      </c>
      <c r="V12" s="1">
        <v>85</v>
      </c>
      <c r="W12" s="1">
        <v>92</v>
      </c>
      <c r="X12" s="1">
        <v>93</v>
      </c>
      <c r="Y12" s="24">
        <f t="shared" si="2"/>
        <v>90.2</v>
      </c>
      <c r="Z12" s="26">
        <v>94.4</v>
      </c>
      <c r="AA12" s="27">
        <f t="shared" si="3"/>
        <v>14.332627118644099</v>
      </c>
      <c r="AC12" s="27">
        <f t="shared" si="4"/>
        <v>33.741819824200199</v>
      </c>
    </row>
    <row r="13" spans="1:30" x14ac:dyDescent="0.45">
      <c r="A13" s="23" t="s">
        <v>62</v>
      </c>
      <c r="B13" s="1">
        <v>2506183015</v>
      </c>
      <c r="C13" s="1" t="s">
        <v>52</v>
      </c>
      <c r="D13" s="2">
        <v>99</v>
      </c>
      <c r="E13" s="1">
        <v>95</v>
      </c>
      <c r="F13" s="1">
        <v>93</v>
      </c>
      <c r="G13" s="1">
        <v>90</v>
      </c>
      <c r="H13" s="1">
        <v>80</v>
      </c>
      <c r="I13" s="3">
        <v>79</v>
      </c>
      <c r="J13" s="1">
        <v>95</v>
      </c>
      <c r="K13" s="1">
        <v>92</v>
      </c>
      <c r="L13" s="1">
        <v>84</v>
      </c>
      <c r="M13" s="1">
        <v>88</v>
      </c>
      <c r="N13" s="1">
        <v>83</v>
      </c>
      <c r="O13" s="1">
        <v>87</v>
      </c>
      <c r="P13" s="24">
        <v>85</v>
      </c>
      <c r="Q13" s="24">
        <f t="shared" si="0"/>
        <v>88.461538461538495</v>
      </c>
      <c r="R13" s="4">
        <v>93.77</v>
      </c>
      <c r="S13" s="24">
        <f t="shared" si="1"/>
        <v>18.867769747582098</v>
      </c>
      <c r="T13" s="1">
        <v>78</v>
      </c>
      <c r="U13" s="1">
        <v>91</v>
      </c>
      <c r="V13" s="1">
        <v>85</v>
      </c>
      <c r="W13" s="1">
        <v>90</v>
      </c>
      <c r="X13" s="1">
        <v>90</v>
      </c>
      <c r="Y13" s="24">
        <f t="shared" si="2"/>
        <v>86.8</v>
      </c>
      <c r="Z13" s="26">
        <v>94.4</v>
      </c>
      <c r="AA13" s="27">
        <f t="shared" si="3"/>
        <v>13.792372881355901</v>
      </c>
      <c r="AC13" s="27">
        <f t="shared" si="4"/>
        <v>32.660142628937997</v>
      </c>
    </row>
    <row r="14" spans="1:30" x14ac:dyDescent="0.45">
      <c r="A14" s="23" t="s">
        <v>63</v>
      </c>
      <c r="B14" s="1">
        <v>2506183016</v>
      </c>
      <c r="C14" s="1" t="s">
        <v>52</v>
      </c>
      <c r="D14" s="2">
        <v>97</v>
      </c>
      <c r="E14" s="1">
        <v>97</v>
      </c>
      <c r="F14" s="1">
        <v>87</v>
      </c>
      <c r="G14" s="1">
        <v>92</v>
      </c>
      <c r="H14" s="1">
        <v>84</v>
      </c>
      <c r="I14" s="3">
        <v>78</v>
      </c>
      <c r="J14" s="1">
        <v>95</v>
      </c>
      <c r="K14" s="1">
        <v>93</v>
      </c>
      <c r="L14" s="1">
        <v>91</v>
      </c>
      <c r="M14" s="1">
        <v>90</v>
      </c>
      <c r="N14" s="1">
        <v>86</v>
      </c>
      <c r="O14" s="1">
        <v>92</v>
      </c>
      <c r="P14" s="24">
        <v>94</v>
      </c>
      <c r="Q14" s="24">
        <f t="shared" si="0"/>
        <v>90.461538461538495</v>
      </c>
      <c r="R14" s="4">
        <v>93.77</v>
      </c>
      <c r="S14" s="24">
        <f t="shared" si="1"/>
        <v>19.2943454114404</v>
      </c>
      <c r="T14" s="1">
        <v>90</v>
      </c>
      <c r="U14" s="1">
        <v>95</v>
      </c>
      <c r="V14" s="1">
        <v>95</v>
      </c>
      <c r="W14" s="1">
        <v>90</v>
      </c>
      <c r="X14" s="1">
        <v>96</v>
      </c>
      <c r="Y14" s="24">
        <f t="shared" si="2"/>
        <v>93.2</v>
      </c>
      <c r="Z14" s="26">
        <v>94.4</v>
      </c>
      <c r="AA14" s="27">
        <f t="shared" si="3"/>
        <v>14.809322033898299</v>
      </c>
      <c r="AC14" s="27">
        <f t="shared" si="4"/>
        <v>34.103667445338701</v>
      </c>
    </row>
    <row r="15" spans="1:30" x14ac:dyDescent="0.45">
      <c r="A15" s="23" t="s">
        <v>64</v>
      </c>
      <c r="B15" s="1">
        <v>2506183017</v>
      </c>
      <c r="C15" s="23" t="s">
        <v>52</v>
      </c>
      <c r="D15" s="2">
        <v>88</v>
      </c>
      <c r="E15" s="1">
        <v>95</v>
      </c>
      <c r="F15" s="1">
        <v>89</v>
      </c>
      <c r="G15" s="1">
        <v>92</v>
      </c>
      <c r="H15" s="1">
        <v>79</v>
      </c>
      <c r="I15" s="3">
        <v>80</v>
      </c>
      <c r="J15" s="1">
        <v>95</v>
      </c>
      <c r="K15" s="1">
        <v>92</v>
      </c>
      <c r="L15" s="1">
        <v>93</v>
      </c>
      <c r="M15" s="1">
        <v>90</v>
      </c>
      <c r="N15" s="1">
        <v>78</v>
      </c>
      <c r="O15" s="1">
        <v>96</v>
      </c>
      <c r="P15" s="1">
        <v>84</v>
      </c>
      <c r="Q15" s="24">
        <f t="shared" si="0"/>
        <v>88.538461538461505</v>
      </c>
      <c r="R15" s="4">
        <v>93.77</v>
      </c>
      <c r="S15" s="24">
        <f t="shared" si="1"/>
        <v>18.884176503884301</v>
      </c>
      <c r="T15" s="1">
        <v>94</v>
      </c>
      <c r="U15" s="1">
        <v>91</v>
      </c>
      <c r="V15" s="1">
        <v>95</v>
      </c>
      <c r="W15" s="1">
        <v>93</v>
      </c>
      <c r="X15" s="1">
        <v>88</v>
      </c>
      <c r="Y15" s="24">
        <f t="shared" si="2"/>
        <v>92.2</v>
      </c>
      <c r="Z15" s="26">
        <v>94.4</v>
      </c>
      <c r="AA15" s="27">
        <f t="shared" si="3"/>
        <v>14.6504237288136</v>
      </c>
      <c r="AC15" s="27">
        <f t="shared" si="4"/>
        <v>33.534600232697898</v>
      </c>
    </row>
  </sheetData>
  <sheetProtection formatCells="0" formatColumns="0" formatRows="0" insertColumns="0" insertRows="0" insertHyperlinks="0" deleteColumns="0" deleteRows="0" sort="0" autoFilter="0" pivotTables="0"/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6EB4-7187-42AC-A8D4-E3818941DA5D}">
  <dimension ref="A1:O27"/>
  <sheetViews>
    <sheetView tabSelected="1" workbookViewId="0">
      <selection activeCell="D29" sqref="D29"/>
    </sheetView>
  </sheetViews>
  <sheetFormatPr defaultRowHeight="16.5" x14ac:dyDescent="0.45"/>
  <cols>
    <col min="4" max="4" width="19.3828125" customWidth="1"/>
    <col min="7" max="7" width="26.07421875" customWidth="1"/>
    <col min="11" max="11" width="67.07421875" customWidth="1"/>
  </cols>
  <sheetData>
    <row r="1" spans="1:15" x14ac:dyDescent="0.45">
      <c r="A1" s="48" t="s">
        <v>24</v>
      </c>
      <c r="B1" s="48" t="s">
        <v>25</v>
      </c>
      <c r="C1" s="49" t="s">
        <v>65</v>
      </c>
      <c r="D1" s="50" t="s">
        <v>66</v>
      </c>
      <c r="E1" s="48" t="s">
        <v>67</v>
      </c>
      <c r="F1" s="51" t="s">
        <v>68</v>
      </c>
      <c r="G1" s="52" t="s">
        <v>69</v>
      </c>
      <c r="H1" s="48" t="s">
        <v>67</v>
      </c>
      <c r="I1" s="53" t="s">
        <v>68</v>
      </c>
      <c r="J1" s="53" t="s">
        <v>70</v>
      </c>
      <c r="K1" s="50" t="s">
        <v>71</v>
      </c>
      <c r="L1" s="48" t="s">
        <v>72</v>
      </c>
      <c r="M1" s="54" t="s">
        <v>68</v>
      </c>
      <c r="N1" s="55" t="s">
        <v>73</v>
      </c>
      <c r="O1" s="56" t="s">
        <v>74</v>
      </c>
    </row>
    <row r="2" spans="1:15" x14ac:dyDescent="0.45">
      <c r="A2" s="66" t="s">
        <v>51</v>
      </c>
      <c r="B2" s="57">
        <v>2506183001</v>
      </c>
      <c r="C2" s="58">
        <v>39.549999999999997</v>
      </c>
      <c r="D2" s="59" t="s">
        <v>100</v>
      </c>
      <c r="E2" s="60">
        <v>8.5</v>
      </c>
      <c r="F2" s="61">
        <f>10+E2/9.5*30</f>
        <v>36.84210526315789</v>
      </c>
      <c r="G2" s="59" t="s">
        <v>77</v>
      </c>
      <c r="H2" s="60">
        <v>14</v>
      </c>
      <c r="I2" s="62">
        <f>3+H2/14*7</f>
        <v>10</v>
      </c>
      <c r="J2" s="60"/>
      <c r="K2" s="69" t="s">
        <v>101</v>
      </c>
      <c r="L2" s="63">
        <v>31</v>
      </c>
      <c r="M2" s="77">
        <f>L2/31*10</f>
        <v>10</v>
      </c>
      <c r="N2" s="64">
        <f>M2+I2+F2+C2</f>
        <v>96.392105263157887</v>
      </c>
      <c r="O2" s="65"/>
    </row>
    <row r="3" spans="1:15" x14ac:dyDescent="0.45">
      <c r="A3" s="66" t="s">
        <v>56</v>
      </c>
      <c r="B3" s="57">
        <v>2506183009</v>
      </c>
      <c r="C3" s="58">
        <v>39.520000000000003</v>
      </c>
      <c r="D3" s="59" t="s">
        <v>102</v>
      </c>
      <c r="E3" s="67">
        <v>9.5</v>
      </c>
      <c r="F3" s="61">
        <f>10+E3/9.5*30</f>
        <v>40</v>
      </c>
      <c r="G3" s="68" t="s">
        <v>75</v>
      </c>
      <c r="H3" s="63">
        <v>7</v>
      </c>
      <c r="I3" s="62">
        <f>3+H3/14*7</f>
        <v>6.5</v>
      </c>
      <c r="J3" s="63"/>
      <c r="K3" s="69" t="s">
        <v>76</v>
      </c>
      <c r="L3" s="63">
        <v>13.5</v>
      </c>
      <c r="M3" s="64">
        <f>L3/31*10</f>
        <v>4.354838709677419</v>
      </c>
      <c r="N3" s="64">
        <f>M3+I3+F3+C3</f>
        <v>90.37483870967742</v>
      </c>
      <c r="O3" s="65"/>
    </row>
    <row r="4" spans="1:15" x14ac:dyDescent="0.45">
      <c r="A4" s="66" t="s">
        <v>53</v>
      </c>
      <c r="B4" s="57">
        <v>2506183002</v>
      </c>
      <c r="C4" s="58">
        <v>33.32</v>
      </c>
      <c r="D4" s="59" t="s">
        <v>81</v>
      </c>
      <c r="E4" s="63">
        <v>8</v>
      </c>
      <c r="F4" s="61">
        <f>10+E4/9.5*30</f>
        <v>35.263157894736842</v>
      </c>
      <c r="G4" s="68" t="s">
        <v>82</v>
      </c>
      <c r="H4" s="63">
        <v>8</v>
      </c>
      <c r="I4" s="62">
        <f>3+H4/14*7</f>
        <v>7</v>
      </c>
      <c r="J4" s="63"/>
      <c r="K4" s="74" t="s">
        <v>83</v>
      </c>
      <c r="L4" s="63">
        <v>6</v>
      </c>
      <c r="M4" s="64">
        <f>L4/31*10</f>
        <v>1.935483870967742</v>
      </c>
      <c r="N4" s="64">
        <f>M4+I4+F4+C4</f>
        <v>77.518641765704587</v>
      </c>
      <c r="O4" s="65"/>
    </row>
    <row r="5" spans="1:15" x14ac:dyDescent="0.45">
      <c r="A5" s="66" t="s">
        <v>78</v>
      </c>
      <c r="B5" s="57">
        <v>2506183004</v>
      </c>
      <c r="C5" s="58">
        <v>34.659999999999997</v>
      </c>
      <c r="D5" s="59" t="s">
        <v>79</v>
      </c>
      <c r="E5" s="63">
        <v>6</v>
      </c>
      <c r="F5" s="61">
        <f>10+E5/9.5*30</f>
        <v>28.94736842105263</v>
      </c>
      <c r="G5" s="68" t="s">
        <v>80</v>
      </c>
      <c r="H5" s="63">
        <v>7</v>
      </c>
      <c r="I5" s="62">
        <f>3+H5/14*7</f>
        <v>6.5</v>
      </c>
      <c r="J5" s="63"/>
      <c r="K5" s="74" t="s">
        <v>103</v>
      </c>
      <c r="L5" s="63">
        <v>22</v>
      </c>
      <c r="M5" s="64">
        <f>L5/31*10</f>
        <v>7.0967741935483879</v>
      </c>
      <c r="N5" s="64">
        <f>M5+I5+F5+C5</f>
        <v>77.204142614601011</v>
      </c>
      <c r="O5" s="65"/>
    </row>
    <row r="6" spans="1:15" x14ac:dyDescent="0.45">
      <c r="A6" s="66" t="s">
        <v>61</v>
      </c>
      <c r="B6" s="57">
        <v>2506183014</v>
      </c>
      <c r="C6" s="58">
        <v>33.74</v>
      </c>
      <c r="D6" s="59" t="s">
        <v>79</v>
      </c>
      <c r="E6" s="63">
        <v>6</v>
      </c>
      <c r="F6" s="61">
        <f>10+E6/9.5*30</f>
        <v>28.94736842105263</v>
      </c>
      <c r="G6" s="59" t="s">
        <v>84</v>
      </c>
      <c r="H6" s="63">
        <v>7</v>
      </c>
      <c r="I6" s="62">
        <f>3+H6/14*7</f>
        <v>6.5</v>
      </c>
      <c r="J6" s="63"/>
      <c r="K6" s="74" t="s">
        <v>104</v>
      </c>
      <c r="L6" s="63">
        <v>8</v>
      </c>
      <c r="M6" s="64">
        <f>L6/31*10</f>
        <v>2.5806451612903225</v>
      </c>
      <c r="N6" s="64">
        <f>M6+I6+F6+C6</f>
        <v>71.768013582342945</v>
      </c>
      <c r="O6" s="65"/>
    </row>
    <row r="7" spans="1:15" x14ac:dyDescent="0.45">
      <c r="A7" s="66" t="s">
        <v>55</v>
      </c>
      <c r="B7" s="57">
        <v>2506183008</v>
      </c>
      <c r="C7" s="58">
        <v>33.83</v>
      </c>
      <c r="D7" s="59" t="s">
        <v>85</v>
      </c>
      <c r="E7" s="63">
        <v>3</v>
      </c>
      <c r="F7" s="61">
        <f>10+E7/9.5*30</f>
        <v>19.473684210526315</v>
      </c>
      <c r="G7" s="59" t="s">
        <v>86</v>
      </c>
      <c r="H7" s="63">
        <v>8</v>
      </c>
      <c r="I7" s="62">
        <f>3+H7/14*7</f>
        <v>7</v>
      </c>
      <c r="J7" s="63"/>
      <c r="K7" s="74" t="s">
        <v>87</v>
      </c>
      <c r="L7" s="63">
        <v>16</v>
      </c>
      <c r="M7" s="64">
        <f>L7/31*10</f>
        <v>5.161290322580645</v>
      </c>
      <c r="N7" s="64">
        <f>M7+I7+F7+C7</f>
        <v>65.464974533106954</v>
      </c>
      <c r="O7" s="65"/>
    </row>
    <row r="8" spans="1:15" x14ac:dyDescent="0.45">
      <c r="A8" s="66" t="s">
        <v>88</v>
      </c>
      <c r="B8" s="57">
        <v>2506183016</v>
      </c>
      <c r="C8" s="58">
        <v>34.1</v>
      </c>
      <c r="D8" s="68" t="s">
        <v>106</v>
      </c>
      <c r="E8" s="63">
        <v>3.5</v>
      </c>
      <c r="F8" s="61">
        <f>10+E8/9.5*30</f>
        <v>21.05263157894737</v>
      </c>
      <c r="G8" s="59" t="s">
        <v>89</v>
      </c>
      <c r="H8" s="63">
        <v>5</v>
      </c>
      <c r="I8" s="62">
        <f>3+H8/14*7</f>
        <v>5.5</v>
      </c>
      <c r="J8" s="63"/>
      <c r="K8" s="69" t="s">
        <v>107</v>
      </c>
      <c r="L8" s="70">
        <v>5</v>
      </c>
      <c r="M8" s="64">
        <f>L8/31*10</f>
        <v>1.6129032258064515</v>
      </c>
      <c r="N8" s="64">
        <f>M8+I8+F8+C8</f>
        <v>62.265534804753827</v>
      </c>
      <c r="O8" s="65"/>
    </row>
    <row r="9" spans="1:15" x14ac:dyDescent="0.45">
      <c r="A9" s="66" t="s">
        <v>60</v>
      </c>
      <c r="B9" s="57">
        <v>2506183013</v>
      </c>
      <c r="C9" s="58">
        <v>33.200000000000003</v>
      </c>
      <c r="D9" s="59" t="s">
        <v>105</v>
      </c>
      <c r="E9" s="63">
        <v>4</v>
      </c>
      <c r="F9" s="61">
        <f>10+E9/9.5*30</f>
        <v>22.631578947368421</v>
      </c>
      <c r="G9" s="68"/>
      <c r="H9" s="63">
        <v>0</v>
      </c>
      <c r="I9" s="62">
        <f>3+H9/14*7</f>
        <v>3</v>
      </c>
      <c r="J9" s="63"/>
      <c r="K9" s="74" t="s">
        <v>108</v>
      </c>
      <c r="L9" s="70">
        <v>8</v>
      </c>
      <c r="M9" s="64">
        <f>L9/31*10</f>
        <v>2.5806451612903225</v>
      </c>
      <c r="N9" s="64">
        <f>M9+I9+F9+C9</f>
        <v>61.412224108658748</v>
      </c>
      <c r="O9" s="65"/>
    </row>
    <row r="10" spans="1:15" x14ac:dyDescent="0.45">
      <c r="A10" s="66" t="s">
        <v>92</v>
      </c>
      <c r="B10" s="57">
        <v>2506183011</v>
      </c>
      <c r="C10" s="58">
        <v>32.99</v>
      </c>
      <c r="D10" s="59" t="s">
        <v>111</v>
      </c>
      <c r="E10" s="73">
        <v>3</v>
      </c>
      <c r="F10" s="61">
        <v>19.47</v>
      </c>
      <c r="G10" s="68"/>
      <c r="H10" s="63">
        <v>0</v>
      </c>
      <c r="I10" s="62">
        <f>3+H10/14*7</f>
        <v>3</v>
      </c>
      <c r="J10" s="63"/>
      <c r="K10" s="74"/>
      <c r="L10" s="63">
        <v>0</v>
      </c>
      <c r="M10" s="64">
        <f>L10/25*10</f>
        <v>0</v>
      </c>
      <c r="N10" s="64">
        <f>M10+I10+F10+C10</f>
        <v>55.46</v>
      </c>
      <c r="O10" s="65"/>
    </row>
    <row r="11" spans="1:15" x14ac:dyDescent="0.45">
      <c r="A11" s="66" t="s">
        <v>90</v>
      </c>
      <c r="B11" s="57">
        <v>2506183003</v>
      </c>
      <c r="C11" s="71">
        <v>37.69</v>
      </c>
      <c r="D11" s="72">
        <v>-10</v>
      </c>
      <c r="E11" s="63">
        <v>0</v>
      </c>
      <c r="F11" s="61">
        <v>0</v>
      </c>
      <c r="G11" s="59"/>
      <c r="H11" s="63">
        <v>0</v>
      </c>
      <c r="I11" s="62">
        <f>3+H11/14*7</f>
        <v>3</v>
      </c>
      <c r="J11" s="63"/>
      <c r="K11" s="74" t="s">
        <v>91</v>
      </c>
      <c r="L11" s="63">
        <v>24</v>
      </c>
      <c r="M11" s="64">
        <f>L11/25*10</f>
        <v>9.6</v>
      </c>
      <c r="N11" s="64">
        <f>M11+I11+F11+C11</f>
        <v>50.29</v>
      </c>
      <c r="O11" s="65"/>
    </row>
    <row r="12" spans="1:15" x14ac:dyDescent="0.45">
      <c r="A12" s="66" t="s">
        <v>64</v>
      </c>
      <c r="B12" s="57">
        <v>2506183017</v>
      </c>
      <c r="C12" s="58">
        <v>33.53</v>
      </c>
      <c r="D12" s="75" t="s">
        <v>112</v>
      </c>
      <c r="E12" s="63">
        <v>0</v>
      </c>
      <c r="F12" s="61">
        <v>10</v>
      </c>
      <c r="G12" s="59"/>
      <c r="H12" s="63">
        <v>0</v>
      </c>
      <c r="I12" s="62">
        <f>3+H12/14*7</f>
        <v>3</v>
      </c>
      <c r="J12" s="63"/>
      <c r="K12" s="74" t="s">
        <v>93</v>
      </c>
      <c r="L12" s="63">
        <v>8.5</v>
      </c>
      <c r="M12" s="64">
        <f>L12/25*10</f>
        <v>3.4000000000000004</v>
      </c>
      <c r="N12" s="64">
        <f>M12+I12+F12+C12</f>
        <v>49.93</v>
      </c>
      <c r="O12" s="65"/>
    </row>
    <row r="13" spans="1:15" x14ac:dyDescent="0.45">
      <c r="A13" s="66" t="s">
        <v>62</v>
      </c>
      <c r="B13" s="57">
        <v>2506183015</v>
      </c>
      <c r="C13" s="58">
        <v>32.659999999999997</v>
      </c>
      <c r="D13" s="59" t="s">
        <v>109</v>
      </c>
      <c r="E13" s="63">
        <v>0</v>
      </c>
      <c r="F13" s="61">
        <v>10</v>
      </c>
      <c r="G13" s="68" t="s">
        <v>94</v>
      </c>
      <c r="H13" s="63">
        <v>2</v>
      </c>
      <c r="I13" s="62">
        <f>3+H13/14*7</f>
        <v>4</v>
      </c>
      <c r="J13" s="63"/>
      <c r="K13" s="74" t="s">
        <v>95</v>
      </c>
      <c r="L13" s="63">
        <v>3</v>
      </c>
      <c r="M13" s="64">
        <f>L13/25*10</f>
        <v>1.2</v>
      </c>
      <c r="N13" s="64">
        <f>M13+I13+F13+C13</f>
        <v>47.86</v>
      </c>
      <c r="O13" s="65"/>
    </row>
    <row r="14" spans="1:15" x14ac:dyDescent="0.45">
      <c r="A14" s="66" t="s">
        <v>45</v>
      </c>
      <c r="B14" s="57">
        <v>2506183006</v>
      </c>
      <c r="C14" s="58">
        <v>33.81</v>
      </c>
      <c r="D14" s="59" t="s">
        <v>110</v>
      </c>
      <c r="E14" s="63">
        <v>0</v>
      </c>
      <c r="F14" s="61">
        <v>10</v>
      </c>
      <c r="G14" s="68"/>
      <c r="H14" s="60">
        <v>0</v>
      </c>
      <c r="I14" s="62">
        <f>3+H14/14*7</f>
        <v>3</v>
      </c>
      <c r="J14" s="60"/>
      <c r="K14" s="74" t="s">
        <v>98</v>
      </c>
      <c r="L14" s="63">
        <v>1</v>
      </c>
      <c r="M14" s="64">
        <f>L14/25*10</f>
        <v>0.4</v>
      </c>
      <c r="N14" s="64">
        <f>M14+I14+F14+C14</f>
        <v>47.21</v>
      </c>
      <c r="O14" s="65"/>
    </row>
    <row r="15" spans="1:15" x14ac:dyDescent="0.45">
      <c r="A15" s="66" t="s">
        <v>22</v>
      </c>
      <c r="B15" s="57">
        <v>2506183007</v>
      </c>
      <c r="C15" s="58">
        <v>33.03</v>
      </c>
      <c r="D15" s="59">
        <v>-10</v>
      </c>
      <c r="E15" s="63">
        <v>0</v>
      </c>
      <c r="F15" s="61">
        <v>0</v>
      </c>
      <c r="G15" s="68" t="s">
        <v>96</v>
      </c>
      <c r="H15" s="63">
        <v>1</v>
      </c>
      <c r="I15" s="62">
        <f>3+H15/14*7</f>
        <v>3.5</v>
      </c>
      <c r="J15" s="63"/>
      <c r="K15" s="74" t="s">
        <v>97</v>
      </c>
      <c r="L15" s="63">
        <v>2</v>
      </c>
      <c r="M15" s="64">
        <f>L15/25*10</f>
        <v>0.8</v>
      </c>
      <c r="N15" s="64">
        <f>M15+I15+F15+C15</f>
        <v>37.33</v>
      </c>
      <c r="O15" s="65"/>
    </row>
    <row r="16" spans="1:15" x14ac:dyDescent="0.45">
      <c r="A16" s="66" t="s">
        <v>44</v>
      </c>
      <c r="B16" s="57">
        <v>2506183005</v>
      </c>
      <c r="C16" s="58">
        <v>33.5</v>
      </c>
      <c r="D16" s="59">
        <v>-10</v>
      </c>
      <c r="E16" s="63">
        <v>0</v>
      </c>
      <c r="F16" s="61">
        <v>0</v>
      </c>
      <c r="G16" s="59"/>
      <c r="H16" s="63">
        <v>0</v>
      </c>
      <c r="I16" s="62">
        <f>3+H16/14*7</f>
        <v>3</v>
      </c>
      <c r="J16" s="63"/>
      <c r="K16" s="74"/>
      <c r="L16" s="63">
        <v>0</v>
      </c>
      <c r="M16" s="64">
        <f>L16/25*10</f>
        <v>0</v>
      </c>
      <c r="N16" s="64">
        <f>M16+I16+F16+C16</f>
        <v>36.5</v>
      </c>
      <c r="O16" s="65"/>
    </row>
    <row r="17" spans="1:15" x14ac:dyDescent="0.45">
      <c r="A17" s="66" t="s">
        <v>59</v>
      </c>
      <c r="B17" s="57">
        <v>2506183012</v>
      </c>
      <c r="C17" s="58">
        <v>32.81</v>
      </c>
      <c r="D17" s="59">
        <v>-10</v>
      </c>
      <c r="E17" s="63">
        <v>0</v>
      </c>
      <c r="F17" s="61">
        <v>0</v>
      </c>
      <c r="G17" s="68"/>
      <c r="H17" s="63">
        <v>0</v>
      </c>
      <c r="I17" s="62">
        <f>3+H17/14*7</f>
        <v>3</v>
      </c>
      <c r="J17" s="63"/>
      <c r="K17" s="74"/>
      <c r="L17" s="60">
        <v>0</v>
      </c>
      <c r="M17" s="64">
        <f>L17/25*10</f>
        <v>0</v>
      </c>
      <c r="N17" s="64">
        <f>M17+I17+F17+C17</f>
        <v>35.81</v>
      </c>
      <c r="O17" s="56" t="s">
        <v>99</v>
      </c>
    </row>
    <row r="18" spans="1:15" x14ac:dyDescent="0.45">
      <c r="A18" s="66" t="s">
        <v>57</v>
      </c>
      <c r="B18" s="57">
        <v>2506183010</v>
      </c>
      <c r="C18" s="58">
        <v>0</v>
      </c>
      <c r="D18" s="58"/>
      <c r="E18" s="63">
        <v>0</v>
      </c>
      <c r="F18" s="61">
        <v>0</v>
      </c>
      <c r="G18" s="59"/>
      <c r="H18" s="63">
        <v>0</v>
      </c>
      <c r="I18" s="62">
        <f>3+H18/14*7</f>
        <v>3</v>
      </c>
      <c r="J18" s="76"/>
      <c r="K18" s="69"/>
      <c r="L18" s="63">
        <v>0</v>
      </c>
      <c r="M18" s="64">
        <f>L18/25*10</f>
        <v>0</v>
      </c>
      <c r="N18" s="64">
        <f>M18+I18+F18+C18</f>
        <v>3</v>
      </c>
      <c r="O18" s="56" t="s">
        <v>99</v>
      </c>
    </row>
    <row r="19" spans="1:15" ht="17.5" customHeight="1" x14ac:dyDescent="0.45">
      <c r="A19" s="85" t="s">
        <v>113</v>
      </c>
      <c r="B19" s="85"/>
      <c r="C19" s="85"/>
      <c r="D19" s="85"/>
      <c r="E19" s="85"/>
      <c r="F19" s="85"/>
      <c r="G19" s="85"/>
      <c r="H19" s="78"/>
      <c r="I19" s="78"/>
      <c r="J19" s="78"/>
      <c r="K19" s="78"/>
      <c r="L19" s="78"/>
      <c r="M19" s="78"/>
      <c r="N19" s="78"/>
    </row>
    <row r="20" spans="1:15" x14ac:dyDescent="0.45">
      <c r="A20" s="85"/>
      <c r="B20" s="85"/>
      <c r="C20" s="85"/>
      <c r="D20" s="85"/>
      <c r="E20" s="85"/>
      <c r="F20" s="85"/>
      <c r="G20" s="85"/>
      <c r="H20" s="78"/>
      <c r="I20" s="78"/>
      <c r="J20" s="78"/>
      <c r="K20" s="78"/>
      <c r="L20" s="78"/>
      <c r="M20" s="78"/>
      <c r="N20" s="78"/>
    </row>
    <row r="21" spans="1:15" x14ac:dyDescent="0.45">
      <c r="A21" s="85"/>
      <c r="B21" s="85"/>
      <c r="C21" s="85"/>
      <c r="D21" s="85"/>
      <c r="E21" s="85"/>
      <c r="F21" s="85"/>
      <c r="G21" s="85"/>
      <c r="H21" s="78"/>
      <c r="I21" s="78"/>
      <c r="J21" s="78"/>
      <c r="K21" s="78"/>
      <c r="L21" s="78"/>
      <c r="M21" s="78"/>
      <c r="N21" s="78"/>
    </row>
    <row r="22" spans="1:15" x14ac:dyDescent="0.45">
      <c r="A22" s="85"/>
      <c r="B22" s="85"/>
      <c r="C22" s="85"/>
      <c r="D22" s="85"/>
      <c r="E22" s="85"/>
      <c r="F22" s="85"/>
      <c r="G22" s="85"/>
      <c r="H22" s="78"/>
      <c r="I22" s="78"/>
      <c r="J22" s="78"/>
      <c r="K22" s="78"/>
      <c r="L22" s="78"/>
      <c r="M22" s="78"/>
      <c r="N22" s="78"/>
    </row>
    <row r="23" spans="1:15" x14ac:dyDescent="0.45">
      <c r="A23" s="85"/>
      <c r="B23" s="85"/>
      <c r="C23" s="85"/>
      <c r="D23" s="85"/>
      <c r="E23" s="85"/>
      <c r="F23" s="85"/>
      <c r="G23" s="85"/>
      <c r="H23" s="78"/>
      <c r="I23" s="78"/>
      <c r="J23" s="78"/>
      <c r="K23" s="78"/>
      <c r="L23" s="78"/>
      <c r="M23" s="78"/>
      <c r="N23" s="78"/>
    </row>
    <row r="24" spans="1:15" x14ac:dyDescent="0.45">
      <c r="A24" s="85"/>
      <c r="B24" s="85"/>
      <c r="C24" s="85"/>
      <c r="D24" s="85"/>
      <c r="E24" s="85"/>
      <c r="F24" s="85"/>
      <c r="G24" s="85"/>
      <c r="H24" s="78"/>
      <c r="I24" s="78"/>
      <c r="J24" s="78"/>
    </row>
    <row r="25" spans="1:15" x14ac:dyDescent="0.45">
      <c r="A25" s="85"/>
      <c r="B25" s="85"/>
      <c r="C25" s="85"/>
      <c r="D25" s="85"/>
      <c r="E25" s="85"/>
      <c r="F25" s="85"/>
      <c r="G25" s="85"/>
      <c r="H25" s="78"/>
      <c r="I25" s="78"/>
      <c r="J25" s="78"/>
    </row>
    <row r="26" spans="1:15" x14ac:dyDescent="0.45">
      <c r="A26" s="85"/>
      <c r="B26" s="85"/>
      <c r="C26" s="85"/>
      <c r="D26" s="85"/>
      <c r="E26" s="85"/>
      <c r="F26" s="85"/>
      <c r="G26" s="85"/>
    </row>
    <row r="27" spans="1:15" x14ac:dyDescent="0.45">
      <c r="G27" s="79"/>
    </row>
  </sheetData>
  <sortState xmlns:xlrd2="http://schemas.microsoft.com/office/spreadsheetml/2017/richdata2" ref="A2:O27">
    <sortCondition descending="1" ref="N1:N27"/>
  </sortState>
  <mergeCells count="1">
    <mergeCell ref="A19:G26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3"/>
  <pixelatorList sheetStid="4"/>
  <pixelatorList sheetStid="5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运动人体科学</vt:lpstr>
      <vt:lpstr>体育人文社会学</vt:lpstr>
      <vt:lpstr>体育教育训练学</vt:lpstr>
      <vt:lpstr>总排名及加分细则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鑫 闫</cp:lastModifiedBy>
  <dcterms:created xsi:type="dcterms:W3CDTF">2026-09-09T23:40:49Z</dcterms:created>
  <dcterms:modified xsi:type="dcterms:W3CDTF">2026-09-12T03:55:06Z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D320E19F14A8CFBC017EA16A317103C0_41</vt:lpwstr>
  </property>
  <property fmtid="{D5CDD505-2E9C-101B-9397-08002B2CF9AE}" pid="3" name="KSOProductBuildVer">
    <vt:lpwstr>2052-12.9.0.28579</vt:lpwstr>
  </property>
  <property fmtid="{D5CDD505-2E9C-101B-9397-08002B2CF9AE}" pid="4" name="CalculationRule">
    <vt:i4>1</vt:i4>
  </property>
</Properties>
</file>