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YeeNo\Desktop\"/>
    </mc:Choice>
  </mc:AlternateContent>
  <xr:revisionPtr revIDLastSave="0" documentId="13_ncr:1_{DF88D73E-0006-4F1F-A451-C884B24CD771}" xr6:coauthVersionLast="47" xr6:coauthVersionMax="47" xr10:uidLastSave="{00000000-0000-0000-0000-000000000000}"/>
  <bookViews>
    <workbookView xWindow="-110" yWindow="-110" windowWidth="21820" windowHeight="13900" firstSheet="2" activeTab="2" xr2:uid="{00000000-000D-0000-FFFF-FFFF00000000}"/>
  </bookViews>
  <sheets>
    <sheet name="体育教学 专业素质" sheetId="1" r:id="rId1"/>
    <sheet name="运动训练、社体 专业素质" sheetId="2" r:id="rId2"/>
    <sheet name="25专硕（科研、思想、文体）加分明细" sheetId="3" r:id="rId3"/>
    <sheet name="总排名" sheetId="5" r:id="rId4"/>
  </sheets>
  <definedNames>
    <definedName name="_xlnm._FilterDatabase" localSheetId="2" hidden="1">'25专硕（科研、思想、文体）加分明细'!$A$1:$C$54</definedName>
    <definedName name="_xlnm._FilterDatabase" localSheetId="0" hidden="1">'体育教学 专业素质'!$A$1:$Z$61</definedName>
    <definedName name="_xlnm._FilterDatabase" localSheetId="3" hidden="1">总排名!$A$1:$I$54</definedName>
  </definedNames>
  <calcPr calcId="191029"/>
</workbook>
</file>

<file path=xl/calcChain.xml><?xml version="1.0" encoding="utf-8"?>
<calcChain xmlns="http://schemas.openxmlformats.org/spreadsheetml/2006/main">
  <c r="H53" i="5" l="1"/>
  <c r="H48" i="5"/>
  <c r="H46" i="5"/>
  <c r="H44" i="5"/>
  <c r="H43" i="5"/>
  <c r="H41" i="5"/>
  <c r="H38" i="5"/>
  <c r="H37" i="5"/>
  <c r="H36" i="5"/>
  <c r="H35" i="5"/>
  <c r="H32" i="5"/>
  <c r="H29" i="5"/>
  <c r="H27" i="5"/>
  <c r="H26" i="5"/>
  <c r="H25" i="5"/>
  <c r="H15" i="5"/>
  <c r="H13" i="5"/>
  <c r="H7" i="5"/>
  <c r="H6" i="5"/>
  <c r="H5" i="5"/>
  <c r="H3" i="5"/>
  <c r="N54" i="3"/>
  <c r="M54" i="3"/>
  <c r="I54" i="3"/>
  <c r="F54" i="3"/>
  <c r="N53" i="3"/>
  <c r="M53" i="3"/>
  <c r="I53" i="3"/>
  <c r="N52" i="3"/>
  <c r="M52" i="3"/>
  <c r="I52" i="3"/>
  <c r="N51" i="3"/>
  <c r="M51" i="3"/>
  <c r="I51" i="3"/>
  <c r="N50" i="3"/>
  <c r="M50" i="3"/>
  <c r="I50" i="3"/>
  <c r="N49" i="3"/>
  <c r="M49" i="3"/>
  <c r="I49" i="3"/>
  <c r="M48" i="3"/>
  <c r="N48" i="3" s="1"/>
  <c r="I48" i="3"/>
  <c r="F48" i="3"/>
  <c r="N47" i="3"/>
  <c r="M47" i="3"/>
  <c r="I47" i="3"/>
  <c r="N46" i="3"/>
  <c r="M46" i="3"/>
  <c r="I46" i="3"/>
  <c r="N45" i="3"/>
  <c r="M45" i="3"/>
  <c r="I45" i="3"/>
  <c r="N44" i="3"/>
  <c r="M44" i="3"/>
  <c r="I44" i="3"/>
  <c r="N43" i="3"/>
  <c r="M43" i="3"/>
  <c r="I43" i="3"/>
  <c r="N42" i="3"/>
  <c r="M42" i="3"/>
  <c r="I42" i="3"/>
  <c r="F42" i="3"/>
  <c r="M41" i="3"/>
  <c r="I41" i="3"/>
  <c r="N40" i="3"/>
  <c r="M40" i="3"/>
  <c r="I40" i="3"/>
  <c r="N39" i="3"/>
  <c r="M39" i="3"/>
  <c r="I39" i="3"/>
  <c r="N38" i="3"/>
  <c r="M38" i="3"/>
  <c r="I38" i="3"/>
  <c r="F38" i="3"/>
  <c r="N37" i="3"/>
  <c r="M37" i="3"/>
  <c r="I37" i="3"/>
  <c r="N36" i="3"/>
  <c r="M36" i="3"/>
  <c r="I36" i="3"/>
  <c r="N35" i="3"/>
  <c r="M35" i="3"/>
  <c r="I35" i="3"/>
  <c r="F35" i="3"/>
  <c r="N34" i="3"/>
  <c r="M34" i="3"/>
  <c r="I34" i="3"/>
  <c r="N33" i="3"/>
  <c r="M33" i="3"/>
  <c r="I33" i="3"/>
  <c r="N32" i="3"/>
  <c r="M32" i="3"/>
  <c r="I32" i="3"/>
  <c r="N31" i="3"/>
  <c r="M31" i="3"/>
  <c r="I31" i="3"/>
  <c r="N30" i="3"/>
  <c r="M30" i="3"/>
  <c r="I30" i="3"/>
  <c r="F30" i="3"/>
  <c r="N29" i="3"/>
  <c r="M29" i="3"/>
  <c r="I29" i="3"/>
  <c r="F29" i="3"/>
  <c r="N28" i="3"/>
  <c r="M28" i="3"/>
  <c r="I28" i="3"/>
  <c r="N27" i="3"/>
  <c r="M27" i="3"/>
  <c r="I27" i="3"/>
  <c r="N26" i="3"/>
  <c r="M26" i="3"/>
  <c r="I26" i="3"/>
  <c r="F26" i="3"/>
  <c r="N25" i="3"/>
  <c r="M25" i="3"/>
  <c r="I25" i="3"/>
  <c r="N24" i="3"/>
  <c r="M24" i="3"/>
  <c r="I24" i="3"/>
  <c r="N23" i="3"/>
  <c r="M23" i="3"/>
  <c r="I23" i="3"/>
  <c r="N22" i="3"/>
  <c r="M22" i="3"/>
  <c r="I22" i="3"/>
  <c r="F22" i="3"/>
  <c r="N21" i="3"/>
  <c r="M21" i="3"/>
  <c r="I21" i="3"/>
  <c r="N20" i="3"/>
  <c r="M20" i="3"/>
  <c r="I20" i="3"/>
  <c r="N19" i="3"/>
  <c r="M19" i="3"/>
  <c r="I19" i="3"/>
  <c r="F19" i="3"/>
  <c r="N18" i="3"/>
  <c r="M18" i="3"/>
  <c r="I18" i="3"/>
  <c r="F18" i="3"/>
  <c r="N17" i="3"/>
  <c r="M17" i="3"/>
  <c r="I17" i="3"/>
  <c r="N16" i="3"/>
  <c r="M16" i="3"/>
  <c r="I16" i="3"/>
  <c r="N15" i="3"/>
  <c r="M15" i="3"/>
  <c r="I15" i="3"/>
  <c r="F15" i="3"/>
  <c r="N14" i="3"/>
  <c r="M14" i="3"/>
  <c r="I14" i="3"/>
  <c r="N13" i="3"/>
  <c r="M13" i="3"/>
  <c r="I13" i="3"/>
  <c r="N12" i="3"/>
  <c r="M12" i="3"/>
  <c r="I12" i="3"/>
  <c r="N11" i="3"/>
  <c r="M11" i="3"/>
  <c r="I11" i="3"/>
  <c r="F11" i="3"/>
  <c r="N10" i="3"/>
  <c r="M10" i="3"/>
  <c r="I10" i="3"/>
  <c r="N9" i="3"/>
  <c r="M9" i="3"/>
  <c r="I9" i="3"/>
  <c r="M8" i="3"/>
  <c r="N8" i="3" s="1"/>
  <c r="I8" i="3"/>
  <c r="F8" i="3"/>
  <c r="N7" i="3"/>
  <c r="M7" i="3"/>
  <c r="I7" i="3"/>
  <c r="F7" i="3"/>
  <c r="N6" i="3"/>
  <c r="M6" i="3"/>
  <c r="I6" i="3"/>
  <c r="N5" i="3"/>
  <c r="M5" i="3"/>
  <c r="I5" i="3"/>
  <c r="F5" i="3"/>
  <c r="N4" i="3"/>
  <c r="M4" i="3"/>
  <c r="I4" i="3"/>
  <c r="N3" i="3"/>
  <c r="M3" i="3"/>
  <c r="I3" i="3"/>
  <c r="F3" i="3"/>
  <c r="N2" i="3"/>
  <c r="M2" i="3"/>
  <c r="I2" i="3"/>
  <c r="F2" i="3"/>
  <c r="W21" i="2"/>
  <c r="V21" i="2"/>
  <c r="U21" i="2"/>
  <c r="H21" i="2"/>
  <c r="G21" i="2"/>
  <c r="W20" i="2"/>
  <c r="V20" i="2"/>
  <c r="U20" i="2"/>
  <c r="H20" i="2"/>
  <c r="G20" i="2"/>
  <c r="W19" i="2"/>
  <c r="V19" i="2"/>
  <c r="U19" i="2"/>
  <c r="H19" i="2"/>
  <c r="G19" i="2"/>
  <c r="W18" i="2"/>
  <c r="V18" i="2"/>
  <c r="U18" i="2"/>
  <c r="H18" i="2"/>
  <c r="G18" i="2"/>
  <c r="W17" i="2"/>
  <c r="V17" i="2"/>
  <c r="U17" i="2"/>
  <c r="H17" i="2"/>
  <c r="G17" i="2"/>
  <c r="W16" i="2"/>
  <c r="V16" i="2"/>
  <c r="U16" i="2"/>
  <c r="H16" i="2"/>
  <c r="G16" i="2"/>
  <c r="W15" i="2"/>
  <c r="V15" i="2"/>
  <c r="U15" i="2"/>
  <c r="H15" i="2"/>
  <c r="G15" i="2"/>
  <c r="Y38" i="1"/>
  <c r="W38" i="1"/>
  <c r="V38" i="1"/>
  <c r="L38" i="1"/>
  <c r="Y37" i="1"/>
  <c r="W37" i="1"/>
  <c r="L37" i="1"/>
  <c r="Z36" i="1"/>
  <c r="Y36" i="1"/>
  <c r="W36" i="1"/>
  <c r="V36" i="1"/>
  <c r="L36" i="1"/>
  <c r="J36" i="1"/>
  <c r="Z35" i="1"/>
  <c r="Y35" i="1"/>
  <c r="W35" i="1"/>
  <c r="V35" i="1"/>
  <c r="L35" i="1"/>
  <c r="J35" i="1"/>
  <c r="Z34" i="1"/>
  <c r="Y34" i="1"/>
  <c r="W34" i="1"/>
  <c r="V34" i="1"/>
  <c r="L34" i="1"/>
  <c r="J34" i="1"/>
  <c r="Z33" i="1"/>
  <c r="Y33" i="1"/>
  <c r="W33" i="1"/>
  <c r="V33" i="1"/>
  <c r="L33" i="1"/>
  <c r="J33" i="1"/>
  <c r="Z32" i="1"/>
  <c r="Y32" i="1"/>
  <c r="W32" i="1"/>
  <c r="V32" i="1"/>
  <c r="L32" i="1"/>
  <c r="J32" i="1"/>
  <c r="Z31" i="1"/>
  <c r="Y31" i="1"/>
  <c r="W31" i="1"/>
  <c r="V31" i="1"/>
  <c r="L31" i="1"/>
  <c r="J31" i="1"/>
  <c r="Z30" i="1"/>
  <c r="Y30" i="1"/>
  <c r="W30" i="1"/>
  <c r="V30" i="1"/>
  <c r="L30" i="1"/>
  <c r="J30" i="1"/>
  <c r="Z29" i="1"/>
  <c r="Y29" i="1"/>
  <c r="W29" i="1"/>
  <c r="V29" i="1"/>
  <c r="L29" i="1"/>
  <c r="J29" i="1"/>
  <c r="Z28" i="1"/>
  <c r="Y28" i="1"/>
  <c r="W28" i="1"/>
  <c r="V28" i="1"/>
  <c r="L28" i="1"/>
  <c r="J28" i="1"/>
  <c r="Z27" i="1"/>
  <c r="Y27" i="1"/>
  <c r="W27" i="1"/>
  <c r="V27" i="1"/>
  <c r="L27" i="1"/>
  <c r="J27" i="1"/>
  <c r="Z26" i="1"/>
  <c r="Y26" i="1"/>
  <c r="W26" i="1"/>
  <c r="V26" i="1"/>
  <c r="L26" i="1"/>
  <c r="J26" i="1"/>
  <c r="Z25" i="1"/>
  <c r="Y25" i="1"/>
  <c r="W25" i="1"/>
  <c r="V25" i="1"/>
  <c r="L25" i="1"/>
  <c r="J25" i="1"/>
  <c r="Z24" i="1"/>
  <c r="Y24" i="1"/>
  <c r="W24" i="1"/>
  <c r="V24" i="1"/>
  <c r="L24" i="1"/>
  <c r="J24" i="1"/>
  <c r="Z23" i="1"/>
  <c r="Y23" i="1"/>
  <c r="W23" i="1"/>
  <c r="V23" i="1"/>
  <c r="L23" i="1"/>
  <c r="J23" i="1"/>
  <c r="Z22" i="1"/>
  <c r="Y22" i="1"/>
  <c r="W22" i="1"/>
  <c r="V22" i="1"/>
  <c r="L22" i="1"/>
  <c r="J22" i="1"/>
  <c r="Z21" i="1"/>
  <c r="Y21" i="1"/>
  <c r="W21" i="1"/>
  <c r="V21" i="1"/>
  <c r="L21" i="1"/>
  <c r="J21" i="1"/>
  <c r="Z20" i="1"/>
  <c r="Y20" i="1"/>
  <c r="W20" i="1"/>
  <c r="V20" i="1"/>
  <c r="L20" i="1"/>
  <c r="J20" i="1"/>
  <c r="Z19" i="1"/>
  <c r="Y19" i="1"/>
  <c r="W19" i="1"/>
  <c r="V19" i="1"/>
  <c r="L19" i="1"/>
  <c r="J19" i="1"/>
  <c r="Z18" i="1"/>
  <c r="Y18" i="1"/>
  <c r="W18" i="1"/>
  <c r="V18" i="1"/>
  <c r="L18" i="1"/>
  <c r="J18" i="1"/>
  <c r="Z17" i="1"/>
  <c r="Y17" i="1"/>
  <c r="W17" i="1"/>
  <c r="V17" i="1"/>
  <c r="L17" i="1"/>
  <c r="J17" i="1"/>
  <c r="Z16" i="1"/>
  <c r="Y16" i="1"/>
  <c r="W16" i="1"/>
  <c r="V16" i="1"/>
  <c r="L16" i="1"/>
  <c r="J16" i="1"/>
  <c r="Z15" i="1"/>
  <c r="Y15" i="1"/>
  <c r="W15" i="1"/>
  <c r="V15" i="1"/>
  <c r="L15" i="1"/>
  <c r="J15" i="1"/>
  <c r="Z14" i="1"/>
  <c r="Y14" i="1"/>
  <c r="W14" i="1"/>
  <c r="V14" i="1"/>
  <c r="L14" i="1"/>
  <c r="J14" i="1"/>
  <c r="Z13" i="1"/>
  <c r="Y13" i="1"/>
  <c r="W13" i="1"/>
  <c r="V13" i="1"/>
  <c r="L13" i="1"/>
  <c r="J13" i="1"/>
  <c r="Z12" i="1"/>
  <c r="Y12" i="1"/>
  <c r="W12" i="1"/>
  <c r="V12" i="1"/>
  <c r="L12" i="1"/>
  <c r="J12" i="1"/>
  <c r="Z11" i="1"/>
  <c r="Y11" i="1"/>
  <c r="W11" i="1"/>
  <c r="V11" i="1"/>
  <c r="L11" i="1"/>
  <c r="J11" i="1"/>
  <c r="Z10" i="1"/>
  <c r="Y10" i="1"/>
  <c r="W10" i="1"/>
  <c r="V10" i="1"/>
  <c r="L10" i="1"/>
  <c r="J10" i="1"/>
  <c r="Z9" i="1"/>
  <c r="Y9" i="1"/>
  <c r="W9" i="1"/>
  <c r="V9" i="1"/>
  <c r="L9" i="1"/>
  <c r="J9" i="1"/>
  <c r="Z8" i="1"/>
  <c r="Y8" i="1"/>
  <c r="W8" i="1"/>
  <c r="V8" i="1"/>
  <c r="L8" i="1"/>
  <c r="J8" i="1"/>
  <c r="Z7" i="1"/>
  <c r="Y7" i="1"/>
  <c r="W7" i="1"/>
  <c r="V7" i="1"/>
  <c r="L7" i="1"/>
  <c r="J7" i="1"/>
  <c r="Z6" i="1"/>
  <c r="Y6" i="1"/>
  <c r="W6" i="1"/>
  <c r="V6" i="1"/>
  <c r="L6" i="1"/>
  <c r="J6" i="1"/>
  <c r="Z5" i="1"/>
  <c r="Y5" i="1"/>
  <c r="W5" i="1"/>
  <c r="V5" i="1"/>
  <c r="L5" i="1"/>
  <c r="J5" i="1"/>
  <c r="Z4" i="1"/>
  <c r="Y4" i="1"/>
  <c r="W4" i="1"/>
  <c r="V4" i="1"/>
  <c r="L4" i="1"/>
  <c r="J4" i="1"/>
  <c r="Z3" i="1"/>
  <c r="Y3" i="1"/>
  <c r="W3" i="1"/>
  <c r="V3" i="1"/>
  <c r="Z2" i="1"/>
</calcChain>
</file>

<file path=xl/sharedStrings.xml><?xml version="1.0" encoding="utf-8"?>
<sst xmlns="http://schemas.openxmlformats.org/spreadsheetml/2006/main" count="563" uniqueCount="240">
  <si>
    <t>学科</t>
  </si>
  <si>
    <t>科研伦理与学术规范（线上课程）</t>
  </si>
  <si>
    <t>马克思主义经典著作研读（线上课程）</t>
  </si>
  <si>
    <t>研究生素养课（线上课程）</t>
  </si>
  <si>
    <t>体育课程导论</t>
  </si>
  <si>
    <t>新时代中国特色社会主义理论与实践（专硕）</t>
  </si>
  <si>
    <t>英语</t>
  </si>
  <si>
    <t>平均分</t>
  </si>
  <si>
    <t>最高分</t>
  </si>
  <si>
    <t>必修课成绩</t>
  </si>
  <si>
    <t>体育教材教法</t>
  </si>
  <si>
    <t>体育科学研究方法</t>
  </si>
  <si>
    <t>逻辑学</t>
  </si>
  <si>
    <t>体育心理学理论与方法</t>
  </si>
  <si>
    <t>论文写作指导课程</t>
  </si>
  <si>
    <t>体育原理</t>
  </si>
  <si>
    <t>运动技能学习原理</t>
  </si>
  <si>
    <t>体能训练理论与实践</t>
  </si>
  <si>
    <t>体育统计应用实务</t>
  </si>
  <si>
    <t>选修课成绩</t>
  </si>
  <si>
    <t>四、六级</t>
  </si>
  <si>
    <t>专业课成绩</t>
  </si>
  <si>
    <t>专业素质得分</t>
  </si>
  <si>
    <t>赵子依</t>
  </si>
  <si>
    <t>体育教学</t>
  </si>
  <si>
    <t>李冰倩</t>
  </si>
  <si>
    <t>王礼鹏</t>
  </si>
  <si>
    <t>纪凯新</t>
  </si>
  <si>
    <t>丁浩桓</t>
  </si>
  <si>
    <t>徐周阳</t>
  </si>
  <si>
    <t>原一帆</t>
  </si>
  <si>
    <t>张登召</t>
  </si>
  <si>
    <t>吴晓阳</t>
  </si>
  <si>
    <t>王子祥</t>
  </si>
  <si>
    <t>王一诺</t>
  </si>
  <si>
    <t>高雅文</t>
  </si>
  <si>
    <t>窦中力</t>
  </si>
  <si>
    <t>卢添林</t>
  </si>
  <si>
    <t>路浩</t>
  </si>
  <si>
    <t>杨柳青卿</t>
  </si>
  <si>
    <t>张子涵</t>
  </si>
  <si>
    <t>宋佳慧</t>
  </si>
  <si>
    <t>冯若瑜</t>
  </si>
  <si>
    <t>杨佳慧</t>
  </si>
  <si>
    <t>闫航</t>
  </si>
  <si>
    <t>陈宇博</t>
  </si>
  <si>
    <t>张沛洲</t>
  </si>
  <si>
    <t>丁雨璐</t>
  </si>
  <si>
    <t>张静一</t>
  </si>
  <si>
    <t>刘文卓</t>
  </si>
  <si>
    <t>李宜阳</t>
  </si>
  <si>
    <t>郑敏杰</t>
  </si>
  <si>
    <t>郭鹏鹏</t>
  </si>
  <si>
    <t>卢泳杉</t>
  </si>
  <si>
    <t>陈国华</t>
  </si>
  <si>
    <t>刘春智</t>
  </si>
  <si>
    <t>武详耘</t>
  </si>
  <si>
    <t xml:space="preserve">陈成博 </t>
  </si>
  <si>
    <t>刘佳茹</t>
  </si>
  <si>
    <t>95.17</t>
  </si>
  <si>
    <t>尚明锦</t>
  </si>
  <si>
    <t>96.67</t>
  </si>
  <si>
    <t>综测小组成员：张子涵、卢添林、马铭阳、胡子涵、兰孝文
党员监督：丁雨璐、尚明锦
黄色部分是本专硕班学位课程和非学位课程最高分，以及学术、思想、文体最高分。</t>
  </si>
  <si>
    <t>+</t>
  </si>
  <si>
    <t>++</t>
  </si>
  <si>
    <t>+++</t>
  </si>
  <si>
    <t>e</t>
  </si>
  <si>
    <t>学号</t>
  </si>
  <si>
    <t>专业</t>
  </si>
  <si>
    <t>学位课程</t>
  </si>
  <si>
    <t>必修平均分</t>
  </si>
  <si>
    <t>论文写作与指导</t>
  </si>
  <si>
    <t>新时代中国特色社会主义理论（专硕）</t>
  </si>
  <si>
    <t>运动伤病的防治与康复</t>
  </si>
  <si>
    <t>运动心理理论与应用</t>
  </si>
  <si>
    <t>体育统计学</t>
  </si>
  <si>
    <t>选修平均分</t>
  </si>
  <si>
    <t>郭炎冲</t>
  </si>
  <si>
    <t>运动训练</t>
  </si>
  <si>
    <t xml:space="preserve">敦士博 </t>
  </si>
  <si>
    <t>石天珺</t>
  </si>
  <si>
    <t xml:space="preserve">赵艺攀 </t>
  </si>
  <si>
    <t>胡子涵</t>
  </si>
  <si>
    <t>马铭阳</t>
  </si>
  <si>
    <t>杨苓</t>
  </si>
  <si>
    <t>肖佳宝</t>
  </si>
  <si>
    <t>买嘉豪</t>
  </si>
  <si>
    <t>耿胜宇</t>
  </si>
  <si>
    <t>社会体育学</t>
  </si>
  <si>
    <t>运动休闲项目概要</t>
  </si>
  <si>
    <t>运动处方与营养</t>
  </si>
  <si>
    <t>总成绩</t>
  </si>
  <si>
    <t>刘帅坤</t>
  </si>
  <si>
    <t>社会体育指导</t>
  </si>
  <si>
    <t>兰孝文</t>
  </si>
  <si>
    <t>吴佳宝</t>
  </si>
  <si>
    <t>马博览</t>
  </si>
  <si>
    <t>刘艳安</t>
  </si>
  <si>
    <t>王嘉轩</t>
  </si>
  <si>
    <t>尚佳雯</t>
  </si>
  <si>
    <t>学位课程素质得分</t>
  </si>
  <si>
    <t>姓名</t>
  </si>
  <si>
    <t>科研素质40%</t>
  </si>
  <si>
    <t>总分</t>
  </si>
  <si>
    <t>得分</t>
  </si>
  <si>
    <t>思想道德素质10%</t>
  </si>
  <si>
    <t>得分（保留两位）</t>
  </si>
  <si>
    <t>文体素质10%</t>
  </si>
  <si>
    <t>总 分</t>
  </si>
  <si>
    <t>总得分</t>
  </si>
  <si>
    <t>二级会议×2＋6、教材＋9</t>
  </si>
  <si>
    <t>班长＋5、宗教知识＋1、志愿服务＋5、校先进个人＋2</t>
  </si>
  <si>
    <t>三下乡＋5、双歌＋2、学术主讲＋5、文艺活动＋5、院拔河第一＋2.5、定向越野第四＋1、校运会篮球第一＋5、匹克球参与＋1、校运会4×100＋4、活动证明＋5、三笔字＋4、辩论赛第一＋5</t>
  </si>
  <si>
    <t>二级会议＋6</t>
  </si>
  <si>
    <t>兼职辅导员＋3、优秀＋2、宗教知识竞赛＋1、志愿服务＋5、先进宿舍＋2</t>
  </si>
  <si>
    <t>匹克球比赛＋3.5、定向越野参与＋1、文艺演出＋5、校级裁判＋2、三下乡＋5、网球团体第二＋3、新闻稿＋22、三笔字比赛＋4、辩论赛一等＋5、活动证明＋5、研代会＋1</t>
  </si>
  <si>
    <t>课题申报</t>
  </si>
  <si>
    <t>迎新杯裁判+1、迎新杯专业组裁判+1、市优秀裁判+2、新生篮球赛裁判+1</t>
  </si>
  <si>
    <t>志愿服务＋5</t>
  </si>
  <si>
    <t>防溺水志愿服务＋5、定向越野＋2、匹克球＋2</t>
  </si>
  <si>
    <t>市社科联+1</t>
  </si>
  <si>
    <t>志愿服务+5</t>
  </si>
  <si>
    <r>
      <rPr>
        <sz val="8"/>
        <color rgb="FF417FF9"/>
        <rFont val="宋体"/>
        <family val="3"/>
        <charset val="134"/>
      </rPr>
      <t>比赛裁判x3+1</t>
    </r>
    <r>
      <rPr>
        <sz val="8"/>
        <color rgb="FF000000"/>
        <rFont val="宋体"/>
        <family val="3"/>
        <charset val="134"/>
      </rPr>
      <t>、篮球裁判+2、定向越野+1</t>
    </r>
  </si>
  <si>
    <t>二级会议+6</t>
  </si>
  <si>
    <t>志愿服务＋3</t>
  </si>
  <si>
    <t>定向越野参与+1、院拔河第一+2.5、青春歌会+3、全国沙排第八+11、学排球比赛教练+1、优秀裁判+2、红旗区演出+3、省三大球裁判+4、省气排球裁判+4、省大学组排球裁判+4、省健身大赛气排球裁判+4、气排球比赛+1</t>
  </si>
  <si>
    <t>市立项+1、二会专题+3</t>
  </si>
  <si>
    <t>优助管+2</t>
  </si>
  <si>
    <t>定向越野第一+2.5、院拔河三+1.5、院匹克球四+1、校羽裁+2、院公众号稿+1、</t>
  </si>
  <si>
    <t>两篇会议申报</t>
  </si>
  <si>
    <t>攀岩联赛志愿者＋5</t>
  </si>
  <si>
    <t>院级定向越野参与＋1、匹克球参与＋1、</t>
  </si>
  <si>
    <t>陈成博</t>
  </si>
  <si>
    <t>二级会议＋3、课题申报</t>
  </si>
  <si>
    <t>优秀团员＋2、志愿服务＋5</t>
  </si>
  <si>
    <t>全国第五（武术）第五＋12＋5、裁判＋6、、定向越野参与＋1、校运会足球第三＋3、公益课堂＋5、匹克球参与＋1、文艺演出＋1、校运会铅球＋1</t>
  </si>
  <si>
    <t>省课题+2.5、二级专题+6、墙报+1</t>
  </si>
  <si>
    <t>双歌+4、院匹克球参与+1、羽毛球裁判员+2、匹克球裁判+2、排球裁判+2</t>
  </si>
  <si>
    <t>先进宿舍＋2</t>
  </si>
  <si>
    <t>裁判＋2、院匹克球参与＋1、定向越野参与＋1、校运会足球＋3、校运会足球第三＋3、院拔河第一＋2.5、双歌＋4</t>
  </si>
  <si>
    <r>
      <rPr>
        <sz val="9"/>
        <color rgb="FF000000"/>
        <rFont val="宋体"/>
        <family val="3"/>
        <charset val="134"/>
      </rPr>
      <t xml:space="preserve">优助管+2 </t>
    </r>
    <r>
      <rPr>
        <sz val="9"/>
        <color rgb="FFFF0000"/>
        <rFont val="宋体"/>
        <family val="3"/>
        <charset val="134"/>
      </rPr>
      <t>志愿服务+5</t>
    </r>
  </si>
  <si>
    <t>院公众号宣传稿+3、匹克球参+1、定向越野参与+1、三下乡+5、</t>
  </si>
  <si>
    <t>未提交材料</t>
  </si>
  <si>
    <t>二级会议＋3、省级课题立项＋2.5、市级课题立项×2＋2</t>
  </si>
  <si>
    <t>优秀团干＋2、团支书＋5、志愿服务＋5</t>
  </si>
  <si>
    <t>省排球比赛第一名＋14第四名＋10、省优秀运动员＋1、校级排球裁判＋2、校排球比赛教练＋1、校运会足球第三＋3、校研代会＋1、定向越野第四＋1、匹克球参与＋1、</t>
  </si>
  <si>
    <t>二级会议+3、课题申报</t>
  </si>
  <si>
    <t>志愿者+5、研究生会助管+1、文明宿舍+2</t>
  </si>
  <si>
    <t>定向越野参与+1、匹克球参与+1、青春歌会+4、院拔河第一+2.5、省健身操参与＋3特等奖+14、省健身操参与＋3特等奖＋14</t>
  </si>
  <si>
    <t>课题申报、会议申报</t>
  </si>
  <si>
    <t>志愿者+5、研究生会干部+3</t>
  </si>
  <si>
    <t>附小编排+1、省健美操一等奖+17省健美操特等奖+17、定向越野参与+1</t>
  </si>
  <si>
    <t>省立项+2.5、市立项+1</t>
  </si>
  <si>
    <t>志愿者+5</t>
  </si>
  <si>
    <t>定向越野参与+1、院匹克球参与+1</t>
  </si>
  <si>
    <t>二级会议＋9</t>
  </si>
  <si>
    <t>志愿活动＋5、院研究生会＋3</t>
  </si>
  <si>
    <t>篮球裁判＋1、双歌＋2.5、院拔河比赛第一＋2.5、羽毛球裁判＋1</t>
  </si>
  <si>
    <t>省运会网球双打＋4、省运会单打＋10、省运会匹克球三等奖＋10、省全民健身网球公开赛＋12、定向越野＋1、院匹克球单打＋2、双打＋2、拔河＋1.5、毕业生网球赛＋4、校运会100米栏＋5、运球上篮接力＋5、5×100米接力＋4</t>
  </si>
  <si>
    <t>二级会议＋3 ，书面交流＋5</t>
  </si>
  <si>
    <t xml:space="preserve">铅球＋3 标枪＋1 院匹克球＋1 优秀裁判＋2、童跃社区＋5 学院媒体＋2 青春歌会＋2.5 院定向越野＋1 </t>
  </si>
  <si>
    <t>二级会议+3、省立项+2.5、市立项+2</t>
  </si>
  <si>
    <t>院定向越野+1、院匹克球+1、公众号宣传+1</t>
  </si>
  <si>
    <t>社科联立项+1、课题申报</t>
  </si>
  <si>
    <t>院匹克球参与+1、院定向越野参与+1、</t>
  </si>
  <si>
    <t>二级会议＋3、会议申报</t>
  </si>
  <si>
    <t>院级文体活动＋2、校级文体活动＋3、宣传稿＋1</t>
  </si>
  <si>
    <t>二级会议+3、会议申报</t>
  </si>
  <si>
    <t>优秀裁判+2、校运会第二+4、院定向越野+1、院匹克球+1、院拔河+1.5</t>
  </si>
  <si>
    <t>二级会议＋6、省立项＋2.5、市立项+2</t>
  </si>
  <si>
    <t>校级优秀团员＋2</t>
  </si>
  <si>
    <t>院匹克球参与+1第五名+1、新闻稿2、校运会参与＋1足球团体第三名＋3、院定向越野参与+1第五名＋1</t>
  </si>
  <si>
    <t>院匹克球+1</t>
  </si>
  <si>
    <t>文化沙龙不够-3  墙报+1 专题报告+3省立项+2.5</t>
  </si>
  <si>
    <t>文明宿舍+2、志愿服务+5</t>
  </si>
  <si>
    <t>五四歌会+2.5、定向越野+1、校运会+5、匹克球+1、校运会+4、优秀裁判+4、</t>
  </si>
  <si>
    <t>体育局立项+2.5、市社科联+1</t>
  </si>
  <si>
    <t>参与国家级排球比赛+5、河南省排球参与加第一+15、十五届排球+11、省级排球裁判+4</t>
  </si>
  <si>
    <t>市立项＋1、二级会议＋6、墙报交流＋1</t>
  </si>
  <si>
    <t>院研究生会＋3、志愿服务＋5</t>
  </si>
  <si>
    <t>院拔河比赛第一＋2.5、征文活动＋1、趣味运动会＋1、匹克球＋1、校运动会＋2、研代会＋1、双歌＋4、校拔河裁判＋2、志愿服务＋2</t>
  </si>
  <si>
    <t>匹克球参与＋1、院定向越野第四＋3、院拔河比赛第一＋2.5</t>
  </si>
  <si>
    <t>沙龙不够</t>
  </si>
  <si>
    <t>文化沙龙不够</t>
  </si>
  <si>
    <t>学校体育分会专题+3</t>
  </si>
  <si>
    <t>优秀团员+2、副部长+3、志愿者+5</t>
  </si>
  <si>
    <r>
      <rPr>
        <sz val="8"/>
        <color rgb="FF000000"/>
        <rFont val="宋体"/>
        <family val="3"/>
        <charset val="134"/>
      </rPr>
      <t xml:space="preserve">优秀志愿者+5、排球比赛+15、拔河比赛+1、匹克球+1、双歌+4、排球裁判+2、拔河工作者+1 </t>
    </r>
    <r>
      <rPr>
        <sz val="8"/>
        <color rgb="FFFF0000"/>
        <rFont val="宋体"/>
        <family val="3"/>
        <charset val="134"/>
      </rPr>
      <t>定向越野+1 校运会+10</t>
    </r>
  </si>
  <si>
    <t>社科联+1、数智化专题+3</t>
  </si>
  <si>
    <t>数智化志愿服务+5</t>
  </si>
  <si>
    <t>院定向越野+1、省级比赛+14、省啦啦操＋14</t>
  </si>
  <si>
    <t>二级课题+3、会议申报</t>
  </si>
  <si>
    <t>羽毛球裁判+2、院匹克球+1、院拔河+2.5</t>
  </si>
  <si>
    <t>一篇会议申报</t>
  </si>
  <si>
    <t>院定向越野参与+1、院匹克球参与+1、院公众号宣传稿+1</t>
  </si>
  <si>
    <t>赵艺攀</t>
  </si>
  <si>
    <t>墙报＋1、二级会议＋6</t>
  </si>
  <si>
    <t>校研究生干部＋3、优秀团员＋2、志愿者活动＋5</t>
  </si>
  <si>
    <t>志愿者＋2、省级豫来豫亲啦啦操规定、自选套路第一 ＋31、省运会啦啦操参与＋3 花球自选第一＋14、省运会健美操自选第一＋14、花球规定第二（初级b）（超级b）＋24、集体徒手第三＋10、文艺活动＋4、文体活动＋5、院体操裁判＋1、校排球比赛＋2、定向越野＋1、研究生会证明＋1、导演组工作人员＋1、授课证明＋1、妇女节证明＋1</t>
  </si>
  <si>
    <t>二级会议＋3、会议、墙报＋4</t>
  </si>
  <si>
    <t>校级优秀团员＋2、校级志愿活动＋5、校研究生会干部＋3</t>
  </si>
  <si>
    <t>院拔河比赛第三＋1.5分、院定向越野参与＋1、防溺水志愿者＋5、院匹克球参与＋1、省足球比赛＋17、知识竞赛＋1、双歌＋4、校羽毛球＋2、排球＋2、校拔河＋2、青年论坛＋2、研究生代表会＋2、联谊活动＋1、趣味运动会＋1、校级沙龙主讲人＋3</t>
  </si>
  <si>
    <t>院定向越野参与＋1、暑假社会实践＋5、省级裁判＋4、院匹克球参与＋1</t>
  </si>
  <si>
    <t>体艺委员+3、志愿者活动+5</t>
  </si>
  <si>
    <t>全国散打第二+23、全国长短兵第二+23、院定向越野第一+2.5、校运会运球上篮+5</t>
  </si>
  <si>
    <t>敦士博</t>
  </si>
  <si>
    <t>校级优秀团员＋2、会议志愿服务＋5</t>
  </si>
  <si>
    <t>防溺水志愿服务+5、师德主题讲座1、校运会拔河第三名＋3、院匹克球单人第三1.5、双人第三1.5、五四歌会＋3、院趣味定向越野第二名＋2、新媒体作品＋10</t>
  </si>
  <si>
    <t>二级会议＋3</t>
  </si>
  <si>
    <t>文明宿舍＋2、学委＋3、会议志愿者＋5</t>
  </si>
  <si>
    <t>二级会议+3</t>
  </si>
  <si>
    <t xml:space="preserve">院定向越野+1、匹克球+1 </t>
  </si>
  <si>
    <t>优秀团员＋2</t>
  </si>
  <si>
    <t>院匹克球＋1、校运会足球＋3、院定向越野＋1</t>
  </si>
  <si>
    <t>优秀团员+2、志愿者活动+5</t>
  </si>
  <si>
    <t>红旗区演出+3、优秀裁判*2 +4、匹克球双人+1、匹克球单人+2.5、定向越野+2.5、运球上篮+5</t>
  </si>
  <si>
    <t>院定向越野+1、匹克球+1、校运会+1、校拔河+3</t>
  </si>
  <si>
    <t>优秀助管＋2</t>
  </si>
  <si>
    <r>
      <rPr>
        <sz val="8"/>
        <color rgb="FF000000"/>
        <rFont val="宋体"/>
        <family val="3"/>
        <charset val="134"/>
      </rPr>
      <t xml:space="preserve">新闻稿＋1、院定向越野＋2、文体活动＋3、院拔河＋1.5、优秀裁判＋2、院匹克球＋2、校运会篮球＋5、铅球＋1 </t>
    </r>
    <r>
      <rPr>
        <sz val="8"/>
        <color rgb="FFFF0000"/>
        <rFont val="宋体"/>
        <family val="3"/>
        <charset val="134"/>
      </rPr>
      <t>五四歌会+4 三下乡+5</t>
    </r>
  </si>
  <si>
    <t>校运会篮球＋5、院定向越野＋1、三下乡＋2、双歌＋4</t>
  </si>
  <si>
    <t>院拔河比赛+1.5、院匹克球+1、院定向越野+1、运球上篮+5</t>
  </si>
  <si>
    <t>二级专题+3、会议申报</t>
  </si>
  <si>
    <t>志愿者+5、宣传部+3</t>
  </si>
  <si>
    <t>支教+5、趣味运动会+1、校拔河+5、青年论坛+1、院匹克球+1、优秀裁判+2</t>
  </si>
  <si>
    <r>
      <rPr>
        <sz val="8"/>
        <color rgb="FF000000"/>
        <rFont val="宋体"/>
        <family val="3"/>
        <charset val="134"/>
      </rPr>
      <t>暑期讲座+1、院拔河比赛+1.5、院定向越野+4、</t>
    </r>
    <r>
      <rPr>
        <sz val="8"/>
        <color rgb="FFFF0000"/>
        <rFont val="宋体"/>
        <family val="3"/>
        <charset val="134"/>
      </rPr>
      <t>新媒体作品+7 校运会+2 拔河+1.5  三下乡+5</t>
    </r>
  </si>
  <si>
    <t>校运会篮球接力+5、院定向越野+1、匹克球+1、拔河+1.5</t>
  </si>
  <si>
    <t>省课题＋7.5、墙报＋1、二级会议＋3</t>
  </si>
  <si>
    <t>宣传委员＋3、志愿服务＋5</t>
  </si>
  <si>
    <t>校级裁判羽毛球×2+2、排球＋3、拔河第三＋1.5、双歌＋4、校运会标枪＋4、匹克球＋3、文体活动＋1、校运会足球＋3、定向越野+4</t>
  </si>
  <si>
    <t>专业素质</t>
  </si>
  <si>
    <t>科研素质</t>
  </si>
  <si>
    <t>思想素质</t>
  </si>
  <si>
    <t>文体素质</t>
  </si>
  <si>
    <t>排名</t>
  </si>
  <si>
    <t>备注</t>
  </si>
  <si>
    <t>违规行为（德育扣三分）</t>
  </si>
  <si>
    <t>文化沙龙参与次数不够</t>
  </si>
  <si>
    <t>线上课程2门没成绩</t>
  </si>
  <si>
    <t>线上课程1门没成绩</t>
  </si>
  <si>
    <t>二会专题+3、课题申报</t>
    <phoneticPr fontId="30" type="noConversion"/>
  </si>
  <si>
    <t>院定向越野＋1、院拔河比赛第一＋2.5、双歌＋4、公益课堂＋1、校运会篮球＋5、实践活动＋2、省全民健身大赛＋14＋3、匹克球参与＋1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</si>
</sst>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0.000_ "/>
    <numFmt numFmtId="177" formatCode="0.00_ "/>
    <numFmt numFmtId="178" formatCode="0.000_);[Red]\(0.000\)"/>
    <numFmt numFmtId="179" formatCode="0_ "/>
    <numFmt numFmtId="180" formatCode="0.00_);[Red]\(0.00\)"/>
  </numFmts>
  <fonts count="32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"/>
      <color rgb="FF000000"/>
      <name val="微软雅黑"/>
      <family val="2"/>
      <charset val="134"/>
    </font>
    <font>
      <sz val="11"/>
      <color theme="8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 tint="4.9989318521683403E-2"/>
      <name val="宋体"/>
      <family val="3"/>
      <charset val="134"/>
      <scheme val="minor"/>
    </font>
    <font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theme="1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8"/>
      <color rgb="FF000000"/>
      <name val="宋体"/>
      <family val="3"/>
      <charset val="134"/>
    </font>
    <font>
      <sz val="9"/>
      <color theme="8"/>
      <name val="宋体"/>
      <family val="3"/>
      <charset val="134"/>
    </font>
    <font>
      <sz val="8"/>
      <color rgb="FF417FF9"/>
      <name val="宋体"/>
      <family val="3"/>
      <charset val="134"/>
    </font>
    <font>
      <sz val="8"/>
      <color theme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8"/>
      <color rgb="FFFF0000"/>
      <name val="宋体"/>
      <family val="3"/>
      <charset val="134"/>
    </font>
    <font>
      <sz val="9"/>
      <color theme="8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4" fillId="3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7" fillId="3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0" fillId="0" borderId="1" xfId="0" applyFont="1" applyBorder="1" applyAlignment="1">
      <alignment horizontal="center" vertical="center"/>
    </xf>
    <xf numFmtId="177" fontId="0" fillId="3" borderId="1" xfId="0" applyNumberForma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176" fontId="1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1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79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2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1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" xfId="0" applyFont="1" applyBorder="1">
      <alignment vertical="center"/>
    </xf>
    <xf numFmtId="0" fontId="23" fillId="0" borderId="2" xfId="0" applyFont="1" applyBorder="1">
      <alignment vertical="center"/>
    </xf>
    <xf numFmtId="0" fontId="2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176" fontId="23" fillId="0" borderId="0" xfId="0" applyNumberFormat="1" applyFont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7" fontId="2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9" fontId="23" fillId="0" borderId="1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3" fillId="0" borderId="0" xfId="0" applyNumberFormat="1" applyFont="1">
      <alignment vertical="center"/>
    </xf>
    <xf numFmtId="0" fontId="24" fillId="2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176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177" fontId="23" fillId="0" borderId="1" xfId="0" applyNumberFormat="1" applyFont="1" applyBorder="1" applyAlignment="1">
      <alignment horizontal="center" vertical="center"/>
    </xf>
    <xf numFmtId="177" fontId="26" fillId="0" borderId="1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177" fontId="4" fillId="0" borderId="2" xfId="0" applyNumberFormat="1" applyFont="1" applyBorder="1" applyAlignment="1">
      <alignment horizontal="center" vertical="center"/>
    </xf>
    <xf numFmtId="0" fontId="25" fillId="0" borderId="0" xfId="0" applyFont="1">
      <alignment vertical="center"/>
    </xf>
    <xf numFmtId="0" fontId="23" fillId="0" borderId="0" xfId="0" applyFont="1">
      <alignment vertical="center"/>
    </xf>
    <xf numFmtId="0" fontId="0" fillId="4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7" fontId="23" fillId="0" borderId="13" xfId="0" applyNumberFormat="1" applyFont="1" applyBorder="1" applyAlignment="1">
      <alignment horizontal="center" vertical="center"/>
    </xf>
    <xf numFmtId="180" fontId="23" fillId="0" borderId="13" xfId="0" applyNumberFormat="1" applyFont="1" applyBorder="1" applyAlignment="1">
      <alignment horizontal="center" vertical="center"/>
    </xf>
    <xf numFmtId="0" fontId="3" fillId="0" borderId="13" xfId="0" quotePrefix="1" applyFont="1" applyBorder="1" applyAlignment="1">
      <alignment horizontal="center" vertical="center"/>
    </xf>
    <xf numFmtId="0" fontId="23" fillId="0" borderId="0" xfId="0" quotePrefix="1" applyFont="1">
      <alignment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2590165</xdr:colOff>
      <xdr:row>0</xdr:row>
      <xdr:rowOff>47625</xdr:rowOff>
    </xdr:from>
    <xdr:to>
      <xdr:col>10</xdr:col>
      <xdr:colOff>3249930</xdr:colOff>
      <xdr:row>1</xdr:row>
      <xdr:rowOff>50165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14441170" y="47625"/>
          <a:ext cx="659765" cy="59944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1"/>
  <sheetViews>
    <sheetView topLeftCell="L1" zoomScale="107" zoomScaleNormal="107" workbookViewId="0">
      <pane ySplit="1" topLeftCell="A17" activePane="bottomLeft" state="frozen"/>
      <selection pane="bottomLeft" activeCell="A35" sqref="A35"/>
    </sheetView>
  </sheetViews>
  <sheetFormatPr defaultColWidth="8.7265625" defaultRowHeight="14" x14ac:dyDescent="0.25"/>
  <cols>
    <col min="1" max="1" width="8.7265625" style="114"/>
    <col min="2" max="2" width="14.26953125" style="114" customWidth="1"/>
    <col min="3" max="11" width="12.36328125" style="114" customWidth="1"/>
    <col min="12" max="14" width="12.36328125" customWidth="1"/>
    <col min="22" max="22" width="12.6328125" style="66"/>
    <col min="23" max="23" width="13.08984375" style="66" customWidth="1"/>
    <col min="24" max="24" width="8.7265625" style="66"/>
    <col min="25" max="25" width="18.7265625" customWidth="1"/>
    <col min="26" max="26" width="11.54296875" style="66" customWidth="1"/>
  </cols>
  <sheetData>
    <row r="1" spans="1:26" ht="58" customHeight="1" x14ac:dyDescent="0.25">
      <c r="A1" s="129" t="s">
        <v>0</v>
      </c>
      <c r="B1" s="129"/>
      <c r="C1" s="129"/>
      <c r="D1" s="115" t="s">
        <v>1</v>
      </c>
      <c r="E1" s="115" t="s">
        <v>2</v>
      </c>
      <c r="F1" s="115" t="s">
        <v>3</v>
      </c>
      <c r="G1" s="115" t="s">
        <v>4</v>
      </c>
      <c r="H1" s="115" t="s">
        <v>5</v>
      </c>
      <c r="I1" s="115" t="s">
        <v>6</v>
      </c>
      <c r="J1" s="116" t="s">
        <v>7</v>
      </c>
      <c r="K1" s="116" t="s">
        <v>8</v>
      </c>
      <c r="L1" s="117" t="s">
        <v>9</v>
      </c>
      <c r="M1" s="60" t="s">
        <v>10</v>
      </c>
      <c r="N1" s="60" t="s">
        <v>11</v>
      </c>
      <c r="O1" s="118" t="s">
        <v>12</v>
      </c>
      <c r="P1" s="60" t="s">
        <v>13</v>
      </c>
      <c r="Q1" s="60" t="s">
        <v>14</v>
      </c>
      <c r="R1" s="60" t="s">
        <v>15</v>
      </c>
      <c r="S1" s="60" t="s">
        <v>16</v>
      </c>
      <c r="T1" s="117" t="s">
        <v>17</v>
      </c>
      <c r="U1" s="117" t="s">
        <v>18</v>
      </c>
      <c r="V1" s="119" t="s">
        <v>7</v>
      </c>
      <c r="W1" s="119" t="s">
        <v>19</v>
      </c>
      <c r="X1" s="119" t="s">
        <v>20</v>
      </c>
      <c r="Y1" s="11" t="s">
        <v>21</v>
      </c>
      <c r="Z1" s="120" t="s">
        <v>22</v>
      </c>
    </row>
    <row r="2" spans="1:26" x14ac:dyDescent="0.25">
      <c r="A2" s="29"/>
      <c r="B2" s="29"/>
      <c r="C2" s="2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21"/>
      <c r="P2" s="3"/>
      <c r="Q2" s="3"/>
      <c r="R2" s="3"/>
      <c r="S2" s="3"/>
      <c r="T2" s="3"/>
      <c r="U2" s="3"/>
      <c r="V2" s="18"/>
      <c r="W2" s="4"/>
      <c r="X2" s="4"/>
      <c r="Y2" s="3"/>
      <c r="Z2" s="18">
        <f t="shared" ref="Z2:Z36" si="0">SUM(X2+Y2)</f>
        <v>0</v>
      </c>
    </row>
    <row r="3" spans="1:26" x14ac:dyDescent="0.25">
      <c r="A3" s="29" t="s">
        <v>23</v>
      </c>
      <c r="B3" s="85" t="s">
        <v>24</v>
      </c>
      <c r="C3" s="29">
        <v>2506283041</v>
      </c>
      <c r="D3" s="122">
        <v>99</v>
      </c>
      <c r="E3" s="122">
        <v>99</v>
      </c>
      <c r="F3" s="122"/>
      <c r="G3" s="122">
        <v>89</v>
      </c>
      <c r="H3" s="122">
        <v>93</v>
      </c>
      <c r="I3" s="122">
        <v>81</v>
      </c>
      <c r="J3" s="122"/>
      <c r="K3" s="122">
        <v>98.67</v>
      </c>
      <c r="L3" s="122"/>
      <c r="M3" s="122">
        <v>88</v>
      </c>
      <c r="N3" s="122">
        <v>80</v>
      </c>
      <c r="O3" s="122">
        <v>96</v>
      </c>
      <c r="P3" s="122">
        <v>84</v>
      </c>
      <c r="Q3" s="122">
        <v>83</v>
      </c>
      <c r="R3" s="3">
        <v>85</v>
      </c>
      <c r="S3" s="3">
        <v>85</v>
      </c>
      <c r="T3" s="3">
        <v>90</v>
      </c>
      <c r="U3" s="3">
        <v>89</v>
      </c>
      <c r="V3" s="18">
        <f>AVERAGE(M3:U3)</f>
        <v>86.6666666666667</v>
      </c>
      <c r="W3" s="123">
        <f>(V3*15/93.22)</f>
        <v>13.9455052563828</v>
      </c>
      <c r="X3" s="4"/>
      <c r="Y3" s="123">
        <f>SUM(L3+W3)</f>
        <v>13.9455052563828</v>
      </c>
      <c r="Z3" s="18">
        <f t="shared" si="0"/>
        <v>13.9455052563828</v>
      </c>
    </row>
    <row r="4" spans="1:26" x14ac:dyDescent="0.25">
      <c r="A4" s="85" t="s">
        <v>25</v>
      </c>
      <c r="B4" s="85" t="s">
        <v>24</v>
      </c>
      <c r="C4" s="29">
        <v>2506283028</v>
      </c>
      <c r="D4" s="122">
        <v>100</v>
      </c>
      <c r="E4" s="122">
        <v>99</v>
      </c>
      <c r="F4" s="122">
        <v>95</v>
      </c>
      <c r="G4" s="122">
        <v>94</v>
      </c>
      <c r="H4" s="122">
        <v>95</v>
      </c>
      <c r="I4" s="122">
        <v>85</v>
      </c>
      <c r="J4" s="124">
        <f>AVERAGE(D4:I4)</f>
        <v>94.6666666666667</v>
      </c>
      <c r="K4" s="122">
        <v>98.67</v>
      </c>
      <c r="L4" s="124">
        <f>(J4*20/98.67)</f>
        <v>19.188540927671401</v>
      </c>
      <c r="M4" s="122">
        <v>91</v>
      </c>
      <c r="N4" s="122">
        <v>90</v>
      </c>
      <c r="O4" s="122">
        <v>95</v>
      </c>
      <c r="P4" s="122">
        <v>86</v>
      </c>
      <c r="Q4" s="122">
        <v>81</v>
      </c>
      <c r="R4" s="3">
        <v>85</v>
      </c>
      <c r="S4" s="3">
        <v>90</v>
      </c>
      <c r="T4" s="3">
        <v>95</v>
      </c>
      <c r="U4" s="3">
        <v>83</v>
      </c>
      <c r="V4" s="18">
        <f>AVERAGE(M4:U4)</f>
        <v>88.4444444444444</v>
      </c>
      <c r="W4" s="123">
        <f>(V4*15/93.22)</f>
        <v>14.231566902667501</v>
      </c>
      <c r="X4" s="4"/>
      <c r="Y4" s="123">
        <f>SUM((W4+L4))</f>
        <v>33.4201078303389</v>
      </c>
      <c r="Z4" s="18">
        <f t="shared" si="0"/>
        <v>33.4201078303389</v>
      </c>
    </row>
    <row r="5" spans="1:26" x14ac:dyDescent="0.25">
      <c r="A5" s="85" t="s">
        <v>26</v>
      </c>
      <c r="B5" s="85" t="s">
        <v>24</v>
      </c>
      <c r="C5" s="29">
        <v>2506283018</v>
      </c>
      <c r="D5" s="122">
        <v>96</v>
      </c>
      <c r="E5" s="122">
        <v>97</v>
      </c>
      <c r="F5" s="122">
        <v>97</v>
      </c>
      <c r="G5" s="122">
        <v>90</v>
      </c>
      <c r="H5" s="122">
        <v>92</v>
      </c>
      <c r="I5" s="122">
        <v>84</v>
      </c>
      <c r="J5" s="124">
        <f t="shared" ref="J5:J36" si="1">AVERAGE(D5:I5)</f>
        <v>92.6666666666667</v>
      </c>
      <c r="K5" s="122">
        <v>98.67</v>
      </c>
      <c r="L5" s="124">
        <f t="shared" ref="L5:L38" si="2">(J5*20/98.67)</f>
        <v>18.7831492179318</v>
      </c>
      <c r="M5" s="122">
        <v>86</v>
      </c>
      <c r="N5" s="122">
        <v>80</v>
      </c>
      <c r="O5" s="122">
        <v>95</v>
      </c>
      <c r="P5" s="122">
        <v>85</v>
      </c>
      <c r="Q5" s="122">
        <v>85</v>
      </c>
      <c r="R5" s="3">
        <v>85</v>
      </c>
      <c r="S5" s="3">
        <v>76</v>
      </c>
      <c r="T5" s="3">
        <v>99</v>
      </c>
      <c r="U5" s="3">
        <v>88</v>
      </c>
      <c r="V5" s="18">
        <f t="shared" ref="V5:V36" si="3">AVERAGE(M5:U5)</f>
        <v>86.5555555555556</v>
      </c>
      <c r="W5" s="123">
        <f>(V5*15/93.22)</f>
        <v>13.927626403490001</v>
      </c>
      <c r="X5" s="4"/>
      <c r="Y5" s="123">
        <f>SUM(L5+W5)</f>
        <v>32.710775621421803</v>
      </c>
      <c r="Z5" s="18">
        <f t="shared" si="0"/>
        <v>32.710775621421803</v>
      </c>
    </row>
    <row r="6" spans="1:26" x14ac:dyDescent="0.25">
      <c r="A6" s="85" t="s">
        <v>27</v>
      </c>
      <c r="B6" s="85" t="s">
        <v>24</v>
      </c>
      <c r="C6" s="29">
        <v>2506283031</v>
      </c>
      <c r="D6" s="122">
        <v>100</v>
      </c>
      <c r="E6" s="122">
        <v>99</v>
      </c>
      <c r="F6" s="122">
        <v>99</v>
      </c>
      <c r="G6" s="122">
        <v>94</v>
      </c>
      <c r="H6" s="122">
        <v>93</v>
      </c>
      <c r="I6" s="122">
        <v>88</v>
      </c>
      <c r="J6" s="124">
        <f t="shared" si="1"/>
        <v>95.5</v>
      </c>
      <c r="K6" s="122">
        <v>98.67</v>
      </c>
      <c r="L6" s="124">
        <f t="shared" si="2"/>
        <v>19.357454140062799</v>
      </c>
      <c r="M6" s="122">
        <v>92</v>
      </c>
      <c r="N6" s="122">
        <v>91</v>
      </c>
      <c r="O6" s="122">
        <v>95</v>
      </c>
      <c r="P6" s="122">
        <v>87</v>
      </c>
      <c r="Q6" s="122">
        <v>81</v>
      </c>
      <c r="R6" s="3">
        <v>95</v>
      </c>
      <c r="S6" s="3">
        <v>92</v>
      </c>
      <c r="T6" s="3">
        <v>90</v>
      </c>
      <c r="U6" s="3">
        <v>84</v>
      </c>
      <c r="V6" s="18">
        <f t="shared" si="3"/>
        <v>89.6666666666667</v>
      </c>
      <c r="W6" s="123">
        <f t="shared" ref="W6:W38" si="4">(V6*15/93.22)</f>
        <v>14.428234284488299</v>
      </c>
      <c r="X6" s="4"/>
      <c r="Y6" s="123">
        <f t="shared" ref="Y6:Y37" si="5">SUM(L6+W6)</f>
        <v>33.785688424551097</v>
      </c>
      <c r="Z6" s="18">
        <f t="shared" si="0"/>
        <v>33.785688424551097</v>
      </c>
    </row>
    <row r="7" spans="1:26" x14ac:dyDescent="0.25">
      <c r="A7" s="85" t="s">
        <v>28</v>
      </c>
      <c r="B7" s="85" t="s">
        <v>24</v>
      </c>
      <c r="C7" s="29">
        <v>2506283025</v>
      </c>
      <c r="D7" s="122">
        <v>99</v>
      </c>
      <c r="E7" s="122">
        <v>99</v>
      </c>
      <c r="F7" s="122">
        <v>99</v>
      </c>
      <c r="G7" s="122">
        <v>92</v>
      </c>
      <c r="H7" s="122">
        <v>94</v>
      </c>
      <c r="I7" s="122">
        <v>88</v>
      </c>
      <c r="J7" s="124">
        <f t="shared" si="1"/>
        <v>95.1666666666667</v>
      </c>
      <c r="K7" s="122">
        <v>98.67</v>
      </c>
      <c r="L7" s="124">
        <f t="shared" si="2"/>
        <v>19.289888855106199</v>
      </c>
      <c r="M7" s="122">
        <v>92</v>
      </c>
      <c r="N7" s="122">
        <v>95</v>
      </c>
      <c r="O7" s="122">
        <v>96</v>
      </c>
      <c r="P7" s="122">
        <v>86</v>
      </c>
      <c r="Q7" s="122">
        <v>85</v>
      </c>
      <c r="R7" s="3">
        <v>95</v>
      </c>
      <c r="S7" s="3">
        <v>89</v>
      </c>
      <c r="T7" s="3">
        <v>98</v>
      </c>
      <c r="U7" s="3">
        <v>84</v>
      </c>
      <c r="V7" s="18">
        <f t="shared" si="3"/>
        <v>91.1111111111111</v>
      </c>
      <c r="W7" s="123">
        <f t="shared" si="4"/>
        <v>14.660659372094701</v>
      </c>
      <c r="X7" s="4">
        <v>5</v>
      </c>
      <c r="Y7" s="123">
        <f t="shared" si="5"/>
        <v>33.950548227200898</v>
      </c>
      <c r="Z7" s="18">
        <f t="shared" si="0"/>
        <v>38.950548227200898</v>
      </c>
    </row>
    <row r="8" spans="1:26" x14ac:dyDescent="0.25">
      <c r="A8" s="85" t="s">
        <v>29</v>
      </c>
      <c r="B8" s="85" t="s">
        <v>24</v>
      </c>
      <c r="C8" s="29">
        <v>2506283046</v>
      </c>
      <c r="D8" s="122">
        <v>98</v>
      </c>
      <c r="E8" s="122">
        <v>99</v>
      </c>
      <c r="F8" s="122">
        <v>95</v>
      </c>
      <c r="G8" s="122">
        <v>91</v>
      </c>
      <c r="H8" s="122">
        <v>89</v>
      </c>
      <c r="I8" s="122">
        <v>81</v>
      </c>
      <c r="J8" s="124">
        <f t="shared" si="1"/>
        <v>92.1666666666667</v>
      </c>
      <c r="K8" s="122">
        <v>98.67</v>
      </c>
      <c r="L8" s="124">
        <f t="shared" si="2"/>
        <v>18.6818012904969</v>
      </c>
      <c r="M8" s="122">
        <v>80</v>
      </c>
      <c r="N8" s="122">
        <v>90</v>
      </c>
      <c r="O8" s="122">
        <v>90</v>
      </c>
      <c r="P8" s="122">
        <v>97</v>
      </c>
      <c r="Q8" s="122">
        <v>83</v>
      </c>
      <c r="R8" s="3">
        <v>75</v>
      </c>
      <c r="S8" s="3">
        <v>88</v>
      </c>
      <c r="T8" s="3">
        <v>80</v>
      </c>
      <c r="U8" s="3">
        <v>83</v>
      </c>
      <c r="V8" s="18">
        <f t="shared" si="3"/>
        <v>85.1111111111111</v>
      </c>
      <c r="W8" s="123">
        <f t="shared" si="4"/>
        <v>13.695201315883599</v>
      </c>
      <c r="X8" s="4"/>
      <c r="Y8" s="123">
        <f t="shared" si="5"/>
        <v>32.377002606380501</v>
      </c>
      <c r="Z8" s="18">
        <f t="shared" si="0"/>
        <v>32.377002606380501</v>
      </c>
    </row>
    <row r="9" spans="1:26" x14ac:dyDescent="0.25">
      <c r="A9" s="85" t="s">
        <v>30</v>
      </c>
      <c r="B9" s="85" t="s">
        <v>24</v>
      </c>
      <c r="C9" s="29">
        <v>2506283020</v>
      </c>
      <c r="D9" s="122">
        <v>93</v>
      </c>
      <c r="E9" s="122">
        <v>99</v>
      </c>
      <c r="F9" s="122">
        <v>95</v>
      </c>
      <c r="G9" s="122">
        <v>90</v>
      </c>
      <c r="H9" s="122">
        <v>93</v>
      </c>
      <c r="I9" s="122">
        <v>89</v>
      </c>
      <c r="J9" s="124">
        <f t="shared" si="1"/>
        <v>93.1666666666667</v>
      </c>
      <c r="K9" s="122">
        <v>98.67</v>
      </c>
      <c r="L9" s="124">
        <f t="shared" si="2"/>
        <v>18.884497145366701</v>
      </c>
      <c r="M9" s="122">
        <v>88</v>
      </c>
      <c r="N9" s="122">
        <v>85</v>
      </c>
      <c r="O9" s="122">
        <v>92</v>
      </c>
      <c r="P9" s="122">
        <v>86</v>
      </c>
      <c r="Q9" s="122">
        <v>85</v>
      </c>
      <c r="R9" s="3">
        <v>85</v>
      </c>
      <c r="S9" s="3">
        <v>92</v>
      </c>
      <c r="T9" s="3">
        <v>90</v>
      </c>
      <c r="U9" s="3">
        <v>85</v>
      </c>
      <c r="V9" s="18">
        <f t="shared" si="3"/>
        <v>87.5555555555556</v>
      </c>
      <c r="W9" s="123">
        <f t="shared" si="4"/>
        <v>14.088536079525101</v>
      </c>
      <c r="X9" s="4"/>
      <c r="Y9" s="123">
        <f t="shared" si="5"/>
        <v>32.9730332248919</v>
      </c>
      <c r="Z9" s="18">
        <f t="shared" si="0"/>
        <v>32.9730332248919</v>
      </c>
    </row>
    <row r="10" spans="1:26" ht="16.5" customHeight="1" x14ac:dyDescent="0.25">
      <c r="A10" s="85" t="s">
        <v>31</v>
      </c>
      <c r="B10" s="85" t="s">
        <v>24</v>
      </c>
      <c r="C10" s="29">
        <v>2506283049</v>
      </c>
      <c r="D10" s="122">
        <v>97</v>
      </c>
      <c r="E10" s="122">
        <v>99</v>
      </c>
      <c r="F10" s="122">
        <v>98</v>
      </c>
      <c r="G10" s="122">
        <v>94</v>
      </c>
      <c r="H10" s="122">
        <v>93</v>
      </c>
      <c r="I10" s="122">
        <v>90</v>
      </c>
      <c r="J10" s="124">
        <f t="shared" si="1"/>
        <v>95.1666666666667</v>
      </c>
      <c r="K10" s="122">
        <v>98.67</v>
      </c>
      <c r="L10" s="124">
        <f t="shared" si="2"/>
        <v>19.289888855106199</v>
      </c>
      <c r="M10" s="122">
        <v>88</v>
      </c>
      <c r="N10" s="122">
        <v>86</v>
      </c>
      <c r="O10" s="122">
        <v>96</v>
      </c>
      <c r="P10" s="122">
        <v>88</v>
      </c>
      <c r="Q10" s="122">
        <v>86</v>
      </c>
      <c r="R10" s="3">
        <v>75</v>
      </c>
      <c r="S10" s="3">
        <v>94</v>
      </c>
      <c r="T10" s="3">
        <v>85</v>
      </c>
      <c r="U10" s="3">
        <v>86</v>
      </c>
      <c r="V10" s="18">
        <f t="shared" si="3"/>
        <v>87.1111111111111</v>
      </c>
      <c r="W10" s="123">
        <f t="shared" si="4"/>
        <v>14.017020667953901</v>
      </c>
      <c r="X10" s="4"/>
      <c r="Y10" s="123">
        <f t="shared" si="5"/>
        <v>33.306909523060199</v>
      </c>
      <c r="Z10" s="18">
        <f t="shared" si="0"/>
        <v>33.306909523060199</v>
      </c>
    </row>
    <row r="11" spans="1:26" x14ac:dyDescent="0.25">
      <c r="A11" s="85" t="s">
        <v>32</v>
      </c>
      <c r="B11" s="85" t="s">
        <v>24</v>
      </c>
      <c r="C11" s="29">
        <v>2506283048</v>
      </c>
      <c r="D11" s="122">
        <v>99</v>
      </c>
      <c r="E11" s="122">
        <v>99</v>
      </c>
      <c r="F11" s="122">
        <v>95</v>
      </c>
      <c r="G11" s="122">
        <v>95</v>
      </c>
      <c r="H11" s="122">
        <v>95</v>
      </c>
      <c r="I11" s="122">
        <v>89</v>
      </c>
      <c r="J11" s="124">
        <f t="shared" si="1"/>
        <v>95.3333333333333</v>
      </c>
      <c r="K11" s="122">
        <v>98.67</v>
      </c>
      <c r="L11" s="124">
        <f t="shared" si="2"/>
        <v>19.323671497584499</v>
      </c>
      <c r="M11" s="122">
        <v>91</v>
      </c>
      <c r="N11" s="122">
        <v>86</v>
      </c>
      <c r="O11" s="122">
        <v>91</v>
      </c>
      <c r="P11" s="122">
        <v>86</v>
      </c>
      <c r="Q11" s="122">
        <v>78</v>
      </c>
      <c r="R11" s="3">
        <v>75</v>
      </c>
      <c r="S11" s="3">
        <v>87</v>
      </c>
      <c r="T11" s="3">
        <v>98</v>
      </c>
      <c r="U11" s="3">
        <v>81</v>
      </c>
      <c r="V11" s="18">
        <f t="shared" si="3"/>
        <v>85.8888888888889</v>
      </c>
      <c r="W11" s="123">
        <f t="shared" si="4"/>
        <v>13.8203532861332</v>
      </c>
      <c r="X11" s="4">
        <v>5</v>
      </c>
      <c r="Y11" s="123">
        <f t="shared" si="5"/>
        <v>33.144024783717697</v>
      </c>
      <c r="Z11" s="18">
        <f t="shared" si="0"/>
        <v>38.144024783717697</v>
      </c>
    </row>
    <row r="12" spans="1:26" x14ac:dyDescent="0.25">
      <c r="A12" s="29" t="s">
        <v>33</v>
      </c>
      <c r="B12" s="85" t="s">
        <v>24</v>
      </c>
      <c r="C12" s="29">
        <v>2506283023</v>
      </c>
      <c r="D12" s="122">
        <v>98</v>
      </c>
      <c r="E12" s="122">
        <v>99</v>
      </c>
      <c r="F12" s="122">
        <v>92</v>
      </c>
      <c r="G12" s="122">
        <v>90</v>
      </c>
      <c r="H12" s="122">
        <v>92</v>
      </c>
      <c r="I12" s="122">
        <v>79</v>
      </c>
      <c r="J12" s="124">
        <f t="shared" si="1"/>
        <v>91.6666666666667</v>
      </c>
      <c r="K12" s="122">
        <v>98.67</v>
      </c>
      <c r="L12" s="124">
        <f t="shared" si="2"/>
        <v>18.580453363062102</v>
      </c>
      <c r="M12" s="122">
        <v>88</v>
      </c>
      <c r="N12" s="122">
        <v>89</v>
      </c>
      <c r="O12" s="122">
        <v>91</v>
      </c>
      <c r="P12" s="122">
        <v>88</v>
      </c>
      <c r="Q12" s="122">
        <v>85</v>
      </c>
      <c r="R12" s="3">
        <v>75</v>
      </c>
      <c r="S12" s="3">
        <v>92</v>
      </c>
      <c r="T12" s="3">
        <v>98</v>
      </c>
      <c r="U12" s="3">
        <v>80</v>
      </c>
      <c r="V12" s="18">
        <f t="shared" si="3"/>
        <v>87.3333333333333</v>
      </c>
      <c r="W12" s="123">
        <f t="shared" si="4"/>
        <v>14.0527783737395</v>
      </c>
      <c r="X12" s="4"/>
      <c r="Y12" s="123">
        <f t="shared" si="5"/>
        <v>32.633231736801598</v>
      </c>
      <c r="Z12" s="18">
        <f t="shared" si="0"/>
        <v>32.633231736801598</v>
      </c>
    </row>
    <row r="13" spans="1:26" x14ac:dyDescent="0.25">
      <c r="A13" s="85" t="s">
        <v>34</v>
      </c>
      <c r="B13" s="85" t="s">
        <v>24</v>
      </c>
      <c r="C13" s="29">
        <v>2506283026</v>
      </c>
      <c r="D13" s="122">
        <v>99</v>
      </c>
      <c r="E13" s="122">
        <v>99</v>
      </c>
      <c r="F13" s="122">
        <v>95</v>
      </c>
      <c r="G13" s="122">
        <v>88</v>
      </c>
      <c r="H13" s="122">
        <v>89</v>
      </c>
      <c r="I13" s="122">
        <v>83</v>
      </c>
      <c r="J13" s="124">
        <f t="shared" si="1"/>
        <v>92.1666666666667</v>
      </c>
      <c r="K13" s="122">
        <v>98.67</v>
      </c>
      <c r="L13" s="124">
        <f t="shared" si="2"/>
        <v>18.6818012904969</v>
      </c>
      <c r="M13" s="122">
        <v>88</v>
      </c>
      <c r="N13" s="122">
        <v>92</v>
      </c>
      <c r="O13" s="122">
        <v>94</v>
      </c>
      <c r="P13" s="122">
        <v>91</v>
      </c>
      <c r="Q13" s="122">
        <v>81</v>
      </c>
      <c r="R13" s="3">
        <v>75</v>
      </c>
      <c r="S13" s="3">
        <v>89</v>
      </c>
      <c r="T13" s="3">
        <v>92</v>
      </c>
      <c r="U13" s="3">
        <v>85</v>
      </c>
      <c r="V13" s="18">
        <f t="shared" si="3"/>
        <v>87.4444444444444</v>
      </c>
      <c r="W13" s="123">
        <f t="shared" si="4"/>
        <v>14.070657226632299</v>
      </c>
      <c r="X13" s="4"/>
      <c r="Y13" s="123">
        <f t="shared" si="5"/>
        <v>32.752458517129298</v>
      </c>
      <c r="Z13" s="18">
        <f t="shared" si="0"/>
        <v>32.752458517129298</v>
      </c>
    </row>
    <row r="14" spans="1:26" x14ac:dyDescent="0.25">
      <c r="A14" s="85" t="s">
        <v>35</v>
      </c>
      <c r="B14" s="85" t="s">
        <v>24</v>
      </c>
      <c r="C14" s="29">
        <v>2506283052</v>
      </c>
      <c r="D14" s="122">
        <v>97</v>
      </c>
      <c r="E14" s="122">
        <v>99</v>
      </c>
      <c r="F14" s="122">
        <v>92</v>
      </c>
      <c r="G14" s="122">
        <v>90</v>
      </c>
      <c r="H14" s="122">
        <v>91</v>
      </c>
      <c r="I14" s="122">
        <v>85</v>
      </c>
      <c r="J14" s="124">
        <f t="shared" si="1"/>
        <v>92.3333333333333</v>
      </c>
      <c r="K14" s="122">
        <v>98.67</v>
      </c>
      <c r="L14" s="124">
        <f t="shared" si="2"/>
        <v>18.7155839329752</v>
      </c>
      <c r="M14" s="122">
        <v>88</v>
      </c>
      <c r="N14" s="122">
        <v>83</v>
      </c>
      <c r="O14" s="122">
        <v>92</v>
      </c>
      <c r="P14" s="122">
        <v>87</v>
      </c>
      <c r="Q14" s="122">
        <v>90</v>
      </c>
      <c r="R14" s="3">
        <v>85</v>
      </c>
      <c r="S14" s="3">
        <v>92</v>
      </c>
      <c r="T14" s="3">
        <v>86</v>
      </c>
      <c r="U14" s="3">
        <v>81</v>
      </c>
      <c r="V14" s="18">
        <f t="shared" si="3"/>
        <v>87.1111111111111</v>
      </c>
      <c r="W14" s="123">
        <f t="shared" si="4"/>
        <v>14.017020667953901</v>
      </c>
      <c r="X14" s="4">
        <v>5</v>
      </c>
      <c r="Y14" s="123">
        <f t="shared" si="5"/>
        <v>32.7326046009292</v>
      </c>
      <c r="Z14" s="18">
        <f t="shared" si="0"/>
        <v>37.7326046009292</v>
      </c>
    </row>
    <row r="15" spans="1:26" x14ac:dyDescent="0.25">
      <c r="A15" s="85" t="s">
        <v>36</v>
      </c>
      <c r="B15" s="85" t="s">
        <v>24</v>
      </c>
      <c r="C15" s="29">
        <v>2506283021</v>
      </c>
      <c r="D15" s="122">
        <v>98</v>
      </c>
      <c r="E15" s="122">
        <v>99</v>
      </c>
      <c r="F15" s="122">
        <v>92</v>
      </c>
      <c r="G15" s="122">
        <v>90</v>
      </c>
      <c r="H15" s="122">
        <v>94</v>
      </c>
      <c r="I15" s="122">
        <v>88</v>
      </c>
      <c r="J15" s="122">
        <f t="shared" si="1"/>
        <v>93.5</v>
      </c>
      <c r="K15" s="122">
        <v>98.67</v>
      </c>
      <c r="L15" s="124">
        <f t="shared" si="2"/>
        <v>18.952062430323299</v>
      </c>
      <c r="M15" s="122">
        <v>87</v>
      </c>
      <c r="N15" s="122">
        <v>92</v>
      </c>
      <c r="O15" s="122">
        <v>92</v>
      </c>
      <c r="P15" s="122">
        <v>99</v>
      </c>
      <c r="Q15" s="122">
        <v>78</v>
      </c>
      <c r="R15" s="3">
        <v>75</v>
      </c>
      <c r="S15" s="3">
        <v>91</v>
      </c>
      <c r="T15" s="3">
        <v>99</v>
      </c>
      <c r="U15" s="3">
        <v>83</v>
      </c>
      <c r="V15" s="18">
        <f t="shared" si="3"/>
        <v>88.4444444444444</v>
      </c>
      <c r="W15" s="123">
        <f t="shared" si="4"/>
        <v>14.231566902667501</v>
      </c>
      <c r="X15" s="4"/>
      <c r="Y15" s="123">
        <f t="shared" si="5"/>
        <v>33.183629332990797</v>
      </c>
      <c r="Z15" s="18">
        <f t="shared" si="0"/>
        <v>33.183629332990797</v>
      </c>
    </row>
    <row r="16" spans="1:26" x14ac:dyDescent="0.25">
      <c r="A16" s="85" t="s">
        <v>37</v>
      </c>
      <c r="B16" s="85" t="s">
        <v>24</v>
      </c>
      <c r="C16" s="29">
        <v>2506283040</v>
      </c>
      <c r="D16" s="122">
        <v>99</v>
      </c>
      <c r="E16" s="122">
        <v>99</v>
      </c>
      <c r="F16" s="122">
        <v>98</v>
      </c>
      <c r="G16" s="122">
        <v>88</v>
      </c>
      <c r="H16" s="122">
        <v>95</v>
      </c>
      <c r="I16" s="122">
        <v>89</v>
      </c>
      <c r="J16" s="124">
        <f t="shared" si="1"/>
        <v>94.6666666666667</v>
      </c>
      <c r="K16" s="122">
        <v>98.67</v>
      </c>
      <c r="L16" s="124">
        <f t="shared" si="2"/>
        <v>19.188540927671401</v>
      </c>
      <c r="M16" s="122">
        <v>91</v>
      </c>
      <c r="N16" s="122">
        <v>89</v>
      </c>
      <c r="O16" s="122">
        <v>96</v>
      </c>
      <c r="P16" s="122">
        <v>92</v>
      </c>
      <c r="Q16" s="122">
        <v>85</v>
      </c>
      <c r="R16" s="3">
        <v>95</v>
      </c>
      <c r="S16" s="3">
        <v>93</v>
      </c>
      <c r="T16" s="3">
        <v>96</v>
      </c>
      <c r="U16" s="3">
        <v>89</v>
      </c>
      <c r="V16" s="18">
        <f t="shared" si="3"/>
        <v>91.7777777777778</v>
      </c>
      <c r="W16" s="123">
        <f t="shared" si="4"/>
        <v>14.7679324894515</v>
      </c>
      <c r="X16" s="4"/>
      <c r="Y16" s="123">
        <f t="shared" si="5"/>
        <v>33.956473417122801</v>
      </c>
      <c r="Z16" s="18">
        <f t="shared" si="0"/>
        <v>33.956473417122801</v>
      </c>
    </row>
    <row r="17" spans="1:26" x14ac:dyDescent="0.25">
      <c r="A17" s="85" t="s">
        <v>38</v>
      </c>
      <c r="B17" s="85" t="s">
        <v>24</v>
      </c>
      <c r="C17" s="29">
        <v>2506283037</v>
      </c>
      <c r="D17" s="122">
        <v>98</v>
      </c>
      <c r="E17" s="122">
        <v>99</v>
      </c>
      <c r="F17" s="122">
        <v>95</v>
      </c>
      <c r="G17" s="122">
        <v>95</v>
      </c>
      <c r="H17" s="122">
        <v>94</v>
      </c>
      <c r="I17" s="122">
        <v>91</v>
      </c>
      <c r="J17" s="124">
        <f t="shared" si="1"/>
        <v>95.3333333333333</v>
      </c>
      <c r="K17" s="122">
        <v>98.67</v>
      </c>
      <c r="L17" s="124">
        <f t="shared" si="2"/>
        <v>19.323671497584499</v>
      </c>
      <c r="M17" s="122">
        <v>90</v>
      </c>
      <c r="N17" s="122">
        <v>84</v>
      </c>
      <c r="O17" s="122">
        <v>91</v>
      </c>
      <c r="P17" s="122">
        <v>87</v>
      </c>
      <c r="Q17" s="122">
        <v>81</v>
      </c>
      <c r="R17" s="3">
        <v>75</v>
      </c>
      <c r="S17" s="3">
        <v>92</v>
      </c>
      <c r="T17" s="3">
        <v>99</v>
      </c>
      <c r="U17" s="3">
        <v>82</v>
      </c>
      <c r="V17" s="18">
        <f t="shared" si="3"/>
        <v>86.7777777777778</v>
      </c>
      <c r="W17" s="123">
        <f t="shared" si="4"/>
        <v>13.9633841092755</v>
      </c>
      <c r="X17" s="4"/>
      <c r="Y17" s="123">
        <f t="shared" si="5"/>
        <v>33.2870556068601</v>
      </c>
      <c r="Z17" s="18">
        <f t="shared" si="0"/>
        <v>33.2870556068601</v>
      </c>
    </row>
    <row r="18" spans="1:26" x14ac:dyDescent="0.25">
      <c r="A18" s="85" t="s">
        <v>39</v>
      </c>
      <c r="B18" s="85" t="s">
        <v>24</v>
      </c>
      <c r="C18" s="29">
        <v>2506283024</v>
      </c>
      <c r="D18" s="122">
        <v>92</v>
      </c>
      <c r="E18" s="122">
        <v>98</v>
      </c>
      <c r="F18" s="122">
        <v>96</v>
      </c>
      <c r="G18" s="122">
        <v>90</v>
      </c>
      <c r="H18" s="122">
        <v>91</v>
      </c>
      <c r="I18" s="122">
        <v>88</v>
      </c>
      <c r="J18" s="124">
        <f t="shared" si="1"/>
        <v>92.5</v>
      </c>
      <c r="K18" s="122">
        <v>98.67</v>
      </c>
      <c r="L18" s="124">
        <f t="shared" si="2"/>
        <v>18.7493665754535</v>
      </c>
      <c r="M18" s="122">
        <v>93</v>
      </c>
      <c r="N18" s="122">
        <v>83</v>
      </c>
      <c r="O18" s="122">
        <v>93</v>
      </c>
      <c r="P18" s="122">
        <v>92</v>
      </c>
      <c r="Q18" s="122">
        <v>78</v>
      </c>
      <c r="R18" s="3">
        <v>85</v>
      </c>
      <c r="S18" s="3">
        <v>91</v>
      </c>
      <c r="T18" s="3">
        <v>95</v>
      </c>
      <c r="U18" s="3">
        <v>84</v>
      </c>
      <c r="V18" s="18">
        <f t="shared" si="3"/>
        <v>88.2222222222222</v>
      </c>
      <c r="W18" s="123">
        <f t="shared" si="4"/>
        <v>14.1958091968819</v>
      </c>
      <c r="X18" s="4"/>
      <c r="Y18" s="123">
        <f t="shared" si="5"/>
        <v>32.945175772335503</v>
      </c>
      <c r="Z18" s="18">
        <f t="shared" si="0"/>
        <v>32.945175772335503</v>
      </c>
    </row>
    <row r="19" spans="1:26" x14ac:dyDescent="0.25">
      <c r="A19" s="85" t="s">
        <v>40</v>
      </c>
      <c r="B19" s="85" t="s">
        <v>24</v>
      </c>
      <c r="C19" s="29">
        <v>2406283051</v>
      </c>
      <c r="D19" s="122">
        <v>99</v>
      </c>
      <c r="E19" s="122">
        <v>99</v>
      </c>
      <c r="F19" s="122">
        <v>95</v>
      </c>
      <c r="G19" s="122">
        <v>99</v>
      </c>
      <c r="H19" s="122">
        <v>92</v>
      </c>
      <c r="I19" s="122">
        <v>84</v>
      </c>
      <c r="J19" s="124">
        <f t="shared" si="1"/>
        <v>94.6666666666667</v>
      </c>
      <c r="K19" s="122">
        <v>98.67</v>
      </c>
      <c r="L19" s="124">
        <f t="shared" si="2"/>
        <v>19.188540927671401</v>
      </c>
      <c r="M19" s="122">
        <v>93</v>
      </c>
      <c r="N19" s="122">
        <v>90</v>
      </c>
      <c r="O19" s="122">
        <v>96</v>
      </c>
      <c r="P19" s="122">
        <v>95</v>
      </c>
      <c r="Q19" s="122">
        <v>88</v>
      </c>
      <c r="R19" s="3">
        <v>95</v>
      </c>
      <c r="S19" s="3">
        <v>94</v>
      </c>
      <c r="T19" s="3">
        <v>96</v>
      </c>
      <c r="U19" s="3">
        <v>92</v>
      </c>
      <c r="V19" s="18">
        <f t="shared" si="3"/>
        <v>93.2222222222222</v>
      </c>
      <c r="W19" s="123">
        <f t="shared" si="4"/>
        <v>15.000357577057899</v>
      </c>
      <c r="X19" s="4"/>
      <c r="Y19" s="123">
        <f t="shared" si="5"/>
        <v>34.188898504729202</v>
      </c>
      <c r="Z19" s="18">
        <f t="shared" si="0"/>
        <v>34.188898504729202</v>
      </c>
    </row>
    <row r="20" spans="1:26" x14ac:dyDescent="0.25">
      <c r="A20" s="85" t="s">
        <v>41</v>
      </c>
      <c r="B20" s="85" t="s">
        <v>24</v>
      </c>
      <c r="C20" s="29">
        <v>2506283050</v>
      </c>
      <c r="D20" s="122">
        <v>97</v>
      </c>
      <c r="E20" s="122">
        <v>100</v>
      </c>
      <c r="F20" s="122">
        <v>97</v>
      </c>
      <c r="G20" s="122">
        <v>89</v>
      </c>
      <c r="H20" s="122">
        <v>94</v>
      </c>
      <c r="I20" s="122">
        <v>80</v>
      </c>
      <c r="J20" s="124">
        <f t="shared" si="1"/>
        <v>92.8333333333333</v>
      </c>
      <c r="K20" s="122">
        <v>98.67</v>
      </c>
      <c r="L20" s="124">
        <f t="shared" si="2"/>
        <v>18.816931860410101</v>
      </c>
      <c r="M20" s="122">
        <v>88</v>
      </c>
      <c r="N20" s="122">
        <v>80</v>
      </c>
      <c r="O20" s="122">
        <v>95</v>
      </c>
      <c r="P20" s="122">
        <v>88</v>
      </c>
      <c r="Q20" s="122">
        <v>81</v>
      </c>
      <c r="R20" s="3">
        <v>75</v>
      </c>
      <c r="S20" s="3">
        <v>84</v>
      </c>
      <c r="T20" s="3">
        <v>85</v>
      </c>
      <c r="U20" s="3">
        <v>89</v>
      </c>
      <c r="V20" s="18">
        <f t="shared" si="3"/>
        <v>85</v>
      </c>
      <c r="W20" s="123">
        <f t="shared" si="4"/>
        <v>13.6773224629908</v>
      </c>
      <c r="X20" s="4"/>
      <c r="Y20" s="123">
        <f t="shared" si="5"/>
        <v>32.494254323400902</v>
      </c>
      <c r="Z20" s="18">
        <f t="shared" si="0"/>
        <v>32.494254323400902</v>
      </c>
    </row>
    <row r="21" spans="1:26" x14ac:dyDescent="0.25">
      <c r="A21" s="85" t="s">
        <v>42</v>
      </c>
      <c r="B21" s="85" t="s">
        <v>24</v>
      </c>
      <c r="C21" s="29">
        <v>2506283030</v>
      </c>
      <c r="D21" s="122">
        <v>99</v>
      </c>
      <c r="E21" s="122">
        <v>99</v>
      </c>
      <c r="F21" s="122">
        <v>95</v>
      </c>
      <c r="G21" s="122">
        <v>94</v>
      </c>
      <c r="H21" s="122">
        <v>94</v>
      </c>
      <c r="I21" s="122">
        <v>88</v>
      </c>
      <c r="J21" s="124">
        <f t="shared" si="1"/>
        <v>94.8333333333333</v>
      </c>
      <c r="K21" s="122">
        <v>98.67</v>
      </c>
      <c r="L21" s="124">
        <f t="shared" si="2"/>
        <v>19.222323570149701</v>
      </c>
      <c r="M21" s="122">
        <v>91</v>
      </c>
      <c r="N21" s="122">
        <v>90</v>
      </c>
      <c r="O21" s="122">
        <v>95</v>
      </c>
      <c r="P21" s="122">
        <v>90</v>
      </c>
      <c r="Q21" s="122">
        <v>90</v>
      </c>
      <c r="R21" s="3">
        <v>85</v>
      </c>
      <c r="S21" s="3">
        <v>90</v>
      </c>
      <c r="T21" s="3">
        <v>85</v>
      </c>
      <c r="U21" s="3">
        <v>90</v>
      </c>
      <c r="V21" s="18">
        <f t="shared" si="3"/>
        <v>89.5555555555556</v>
      </c>
      <c r="W21" s="123">
        <f t="shared" si="4"/>
        <v>14.4103554315955</v>
      </c>
      <c r="X21" s="4">
        <v>5</v>
      </c>
      <c r="Y21" s="123">
        <f t="shared" si="5"/>
        <v>33.632679001745203</v>
      </c>
      <c r="Z21" s="18">
        <f t="shared" si="0"/>
        <v>38.632679001745203</v>
      </c>
    </row>
    <row r="22" spans="1:26" x14ac:dyDescent="0.25">
      <c r="A22" s="85" t="s">
        <v>43</v>
      </c>
      <c r="B22" s="85" t="s">
        <v>24</v>
      </c>
      <c r="C22" s="29">
        <v>2506283033</v>
      </c>
      <c r="D22" s="122">
        <v>96</v>
      </c>
      <c r="E22" s="122">
        <v>91</v>
      </c>
      <c r="F22" s="122">
        <v>87</v>
      </c>
      <c r="G22" s="122">
        <v>97</v>
      </c>
      <c r="H22" s="122">
        <v>96</v>
      </c>
      <c r="I22" s="122">
        <v>92</v>
      </c>
      <c r="J22" s="124">
        <f t="shared" si="1"/>
        <v>93.1666666666667</v>
      </c>
      <c r="K22" s="122">
        <v>98.67</v>
      </c>
      <c r="L22" s="124">
        <f t="shared" si="2"/>
        <v>18.884497145366701</v>
      </c>
      <c r="M22" s="122">
        <v>95</v>
      </c>
      <c r="N22" s="122">
        <v>88</v>
      </c>
      <c r="O22" s="122">
        <v>96</v>
      </c>
      <c r="P22" s="122">
        <v>88</v>
      </c>
      <c r="Q22" s="122">
        <v>85</v>
      </c>
      <c r="R22" s="3">
        <v>85</v>
      </c>
      <c r="S22" s="3">
        <v>92</v>
      </c>
      <c r="T22" s="3">
        <v>95</v>
      </c>
      <c r="U22" s="3">
        <v>92</v>
      </c>
      <c r="V22" s="18">
        <f t="shared" si="3"/>
        <v>90.6666666666667</v>
      </c>
      <c r="W22" s="123">
        <f t="shared" si="4"/>
        <v>14.589143960523501</v>
      </c>
      <c r="X22" s="4"/>
      <c r="Y22" s="123">
        <f t="shared" si="5"/>
        <v>33.473641105890202</v>
      </c>
      <c r="Z22" s="18">
        <f t="shared" si="0"/>
        <v>33.473641105890202</v>
      </c>
    </row>
    <row r="23" spans="1:26" x14ac:dyDescent="0.25">
      <c r="A23" s="85" t="s">
        <v>44</v>
      </c>
      <c r="B23" s="85" t="s">
        <v>24</v>
      </c>
      <c r="C23" s="29">
        <v>2506283038</v>
      </c>
      <c r="D23" s="122">
        <v>94</v>
      </c>
      <c r="E23" s="122">
        <v>100</v>
      </c>
      <c r="F23" s="122">
        <v>100</v>
      </c>
      <c r="G23" s="122">
        <v>90</v>
      </c>
      <c r="H23" s="122">
        <v>95</v>
      </c>
      <c r="I23" s="122">
        <v>89</v>
      </c>
      <c r="J23" s="124">
        <f t="shared" si="1"/>
        <v>94.6666666666667</v>
      </c>
      <c r="K23" s="122">
        <v>98.67</v>
      </c>
      <c r="L23" s="124">
        <f t="shared" si="2"/>
        <v>19.188540927671401</v>
      </c>
      <c r="M23" s="122">
        <v>88</v>
      </c>
      <c r="N23" s="122">
        <v>75</v>
      </c>
      <c r="O23" s="122">
        <v>90</v>
      </c>
      <c r="P23" s="122">
        <v>88</v>
      </c>
      <c r="Q23" s="122">
        <v>83</v>
      </c>
      <c r="R23" s="3">
        <v>85</v>
      </c>
      <c r="S23" s="3">
        <v>91</v>
      </c>
      <c r="T23" s="3">
        <v>91</v>
      </c>
      <c r="U23" s="3">
        <v>86</v>
      </c>
      <c r="V23" s="18">
        <f t="shared" si="3"/>
        <v>86.3333333333333</v>
      </c>
      <c r="W23" s="123">
        <f t="shared" si="4"/>
        <v>13.8918686977044</v>
      </c>
      <c r="X23" s="4"/>
      <c r="Y23" s="123">
        <f t="shared" si="5"/>
        <v>33.080409625375701</v>
      </c>
      <c r="Z23" s="18">
        <f t="shared" si="0"/>
        <v>33.080409625375701</v>
      </c>
    </row>
    <row r="24" spans="1:26" x14ac:dyDescent="0.25">
      <c r="A24" s="85" t="s">
        <v>45</v>
      </c>
      <c r="B24" s="85" t="s">
        <v>24</v>
      </c>
      <c r="C24" s="29">
        <v>2506283039</v>
      </c>
      <c r="D24" s="122"/>
      <c r="E24" s="122"/>
      <c r="F24" s="122">
        <v>96</v>
      </c>
      <c r="G24" s="122">
        <v>87</v>
      </c>
      <c r="H24" s="122">
        <v>92</v>
      </c>
      <c r="I24" s="122">
        <v>87</v>
      </c>
      <c r="J24" s="124">
        <f t="shared" si="1"/>
        <v>90.5</v>
      </c>
      <c r="K24" s="122">
        <v>98.67</v>
      </c>
      <c r="L24" s="124">
        <f t="shared" si="2"/>
        <v>18.343974865713999</v>
      </c>
      <c r="M24" s="122">
        <v>93</v>
      </c>
      <c r="N24" s="122">
        <v>76</v>
      </c>
      <c r="O24" s="122">
        <v>91</v>
      </c>
      <c r="P24" s="122">
        <v>87</v>
      </c>
      <c r="Q24" s="122">
        <v>76</v>
      </c>
      <c r="R24" s="3">
        <v>85</v>
      </c>
      <c r="S24" s="3">
        <v>90</v>
      </c>
      <c r="T24" s="3">
        <v>96</v>
      </c>
      <c r="U24" s="3">
        <v>81</v>
      </c>
      <c r="V24" s="18">
        <f t="shared" si="3"/>
        <v>86.1111111111111</v>
      </c>
      <c r="W24" s="123">
        <f t="shared" si="4"/>
        <v>13.856110991918801</v>
      </c>
      <c r="X24" s="4"/>
      <c r="Y24" s="123">
        <f t="shared" si="5"/>
        <v>32.2000858576328</v>
      </c>
      <c r="Z24" s="18">
        <f t="shared" si="0"/>
        <v>32.2000858576328</v>
      </c>
    </row>
    <row r="25" spans="1:26" x14ac:dyDescent="0.25">
      <c r="A25" s="85" t="s">
        <v>46</v>
      </c>
      <c r="B25" s="85" t="s">
        <v>24</v>
      </c>
      <c r="C25" s="29">
        <v>2506283032</v>
      </c>
      <c r="D25" s="122">
        <v>98</v>
      </c>
      <c r="E25" s="122">
        <v>99</v>
      </c>
      <c r="F25" s="122">
        <v>95</v>
      </c>
      <c r="G25" s="122">
        <v>91</v>
      </c>
      <c r="H25" s="122">
        <v>94</v>
      </c>
      <c r="I25" s="122">
        <v>84</v>
      </c>
      <c r="J25" s="124">
        <f t="shared" si="1"/>
        <v>93.5</v>
      </c>
      <c r="K25" s="122">
        <v>98.67</v>
      </c>
      <c r="L25" s="124">
        <f t="shared" si="2"/>
        <v>18.952062430323299</v>
      </c>
      <c r="M25" s="122">
        <v>93</v>
      </c>
      <c r="N25" s="122">
        <v>81</v>
      </c>
      <c r="O25" s="122">
        <v>93</v>
      </c>
      <c r="P25" s="122">
        <v>88</v>
      </c>
      <c r="Q25" s="122">
        <v>78</v>
      </c>
      <c r="R25" s="3">
        <v>85</v>
      </c>
      <c r="S25" s="3">
        <v>87</v>
      </c>
      <c r="T25" s="3">
        <v>93</v>
      </c>
      <c r="U25" s="3">
        <v>82</v>
      </c>
      <c r="V25" s="18">
        <f t="shared" si="3"/>
        <v>86.6666666666667</v>
      </c>
      <c r="W25" s="123">
        <f t="shared" si="4"/>
        <v>13.9455052563828</v>
      </c>
      <c r="X25" s="4"/>
      <c r="Y25" s="123">
        <f t="shared" si="5"/>
        <v>32.897567686705997</v>
      </c>
      <c r="Z25" s="18">
        <f t="shared" si="0"/>
        <v>32.897567686705997</v>
      </c>
    </row>
    <row r="26" spans="1:26" x14ac:dyDescent="0.25">
      <c r="A26" s="85" t="s">
        <v>47</v>
      </c>
      <c r="B26" s="85" t="s">
        <v>24</v>
      </c>
      <c r="C26" s="29">
        <v>2506283034</v>
      </c>
      <c r="D26" s="122">
        <v>98</v>
      </c>
      <c r="E26" s="122">
        <v>99</v>
      </c>
      <c r="F26" s="122">
        <v>99</v>
      </c>
      <c r="G26" s="122">
        <v>91</v>
      </c>
      <c r="H26" s="122">
        <v>95</v>
      </c>
      <c r="I26" s="122">
        <v>86</v>
      </c>
      <c r="J26" s="124">
        <f t="shared" si="1"/>
        <v>94.6666666666667</v>
      </c>
      <c r="K26" s="122">
        <v>98.67</v>
      </c>
      <c r="L26" s="124">
        <f t="shared" si="2"/>
        <v>19.188540927671401</v>
      </c>
      <c r="M26" s="122">
        <v>87</v>
      </c>
      <c r="N26" s="122">
        <v>80</v>
      </c>
      <c r="O26" s="122">
        <v>95</v>
      </c>
      <c r="P26" s="122">
        <v>87</v>
      </c>
      <c r="Q26" s="122">
        <v>86</v>
      </c>
      <c r="R26" s="3">
        <v>85</v>
      </c>
      <c r="S26" s="3">
        <v>93</v>
      </c>
      <c r="T26" s="3">
        <v>89</v>
      </c>
      <c r="U26" s="3">
        <v>89</v>
      </c>
      <c r="V26" s="18">
        <f t="shared" si="3"/>
        <v>87.8888888888889</v>
      </c>
      <c r="W26" s="123">
        <f t="shared" si="4"/>
        <v>14.142172638203499</v>
      </c>
      <c r="X26" s="4"/>
      <c r="Y26" s="123">
        <f t="shared" si="5"/>
        <v>33.330713565874902</v>
      </c>
      <c r="Z26" s="18">
        <f t="shared" si="0"/>
        <v>33.330713565874902</v>
      </c>
    </row>
    <row r="27" spans="1:26" x14ac:dyDescent="0.25">
      <c r="A27" s="85" t="s">
        <v>48</v>
      </c>
      <c r="B27" s="85" t="s">
        <v>24</v>
      </c>
      <c r="C27" s="29">
        <v>2506283051</v>
      </c>
      <c r="D27" s="122">
        <v>99</v>
      </c>
      <c r="E27" s="122">
        <v>98</v>
      </c>
      <c r="F27" s="122">
        <v>96</v>
      </c>
      <c r="G27" s="122">
        <v>95</v>
      </c>
      <c r="H27" s="122">
        <v>95</v>
      </c>
      <c r="I27" s="122">
        <v>89</v>
      </c>
      <c r="J27" s="124">
        <f t="shared" si="1"/>
        <v>95.3333333333333</v>
      </c>
      <c r="K27" s="122">
        <v>98.67</v>
      </c>
      <c r="L27" s="124">
        <f t="shared" si="2"/>
        <v>19.323671497584499</v>
      </c>
      <c r="M27" s="122">
        <v>90</v>
      </c>
      <c r="N27" s="122">
        <v>83</v>
      </c>
      <c r="O27" s="122">
        <v>93</v>
      </c>
      <c r="P27" s="122">
        <v>87</v>
      </c>
      <c r="Q27" s="122">
        <v>88</v>
      </c>
      <c r="R27" s="3">
        <v>85</v>
      </c>
      <c r="S27" s="3">
        <v>83</v>
      </c>
      <c r="T27" s="3">
        <v>86</v>
      </c>
      <c r="U27" s="3">
        <v>91</v>
      </c>
      <c r="V27" s="18">
        <f t="shared" si="3"/>
        <v>87.3333333333333</v>
      </c>
      <c r="W27" s="123">
        <f t="shared" si="4"/>
        <v>14.0527783737395</v>
      </c>
      <c r="X27" s="4">
        <v>5</v>
      </c>
      <c r="Y27" s="123">
        <f t="shared" si="5"/>
        <v>33.376449871324098</v>
      </c>
      <c r="Z27" s="18">
        <f t="shared" si="0"/>
        <v>38.376449871324098</v>
      </c>
    </row>
    <row r="28" spans="1:26" x14ac:dyDescent="0.25">
      <c r="A28" s="85" t="s">
        <v>49</v>
      </c>
      <c r="B28" s="85" t="s">
        <v>24</v>
      </c>
      <c r="C28" s="29">
        <v>2506283047</v>
      </c>
      <c r="D28" s="122">
        <v>97</v>
      </c>
      <c r="E28" s="122">
        <v>99</v>
      </c>
      <c r="F28" s="122">
        <v>96</v>
      </c>
      <c r="G28" s="122">
        <v>87</v>
      </c>
      <c r="H28" s="122">
        <v>97</v>
      </c>
      <c r="I28" s="122">
        <v>91</v>
      </c>
      <c r="J28" s="124">
        <f t="shared" si="1"/>
        <v>94.5</v>
      </c>
      <c r="K28" s="122">
        <v>98.67</v>
      </c>
      <c r="L28" s="124">
        <f t="shared" si="2"/>
        <v>19.1547582851931</v>
      </c>
      <c r="M28" s="122">
        <v>90</v>
      </c>
      <c r="N28" s="122">
        <v>76</v>
      </c>
      <c r="O28" s="122">
        <v>91</v>
      </c>
      <c r="P28" s="122">
        <v>87</v>
      </c>
      <c r="Q28" s="122">
        <v>85</v>
      </c>
      <c r="R28" s="3">
        <v>75</v>
      </c>
      <c r="S28" s="3">
        <v>90</v>
      </c>
      <c r="T28" s="3">
        <v>89</v>
      </c>
      <c r="U28" s="3">
        <v>86</v>
      </c>
      <c r="V28" s="18">
        <f t="shared" si="3"/>
        <v>85.4444444444444</v>
      </c>
      <c r="W28" s="123">
        <f t="shared" si="4"/>
        <v>13.748837874562</v>
      </c>
      <c r="X28" s="122"/>
      <c r="Y28" s="123">
        <f t="shared" si="5"/>
        <v>32.903596159754997</v>
      </c>
      <c r="Z28" s="18">
        <f t="shared" si="0"/>
        <v>32.903596159754997</v>
      </c>
    </row>
    <row r="29" spans="1:26" x14ac:dyDescent="0.25">
      <c r="A29" s="85" t="s">
        <v>50</v>
      </c>
      <c r="B29" s="85" t="s">
        <v>24</v>
      </c>
      <c r="C29" s="29">
        <v>2506283045</v>
      </c>
      <c r="D29" s="122">
        <v>99</v>
      </c>
      <c r="E29" s="122">
        <v>99</v>
      </c>
      <c r="F29" s="122">
        <v>95</v>
      </c>
      <c r="G29" s="122">
        <v>88</v>
      </c>
      <c r="H29" s="122">
        <v>95</v>
      </c>
      <c r="I29" s="122">
        <v>88</v>
      </c>
      <c r="J29" s="124">
        <f t="shared" si="1"/>
        <v>94</v>
      </c>
      <c r="K29" s="122">
        <v>98.67</v>
      </c>
      <c r="L29" s="124">
        <f t="shared" si="2"/>
        <v>19.053410357758199</v>
      </c>
      <c r="M29" s="122">
        <v>88</v>
      </c>
      <c r="N29" s="122">
        <v>83</v>
      </c>
      <c r="O29" s="122">
        <v>96</v>
      </c>
      <c r="P29" s="122">
        <v>86</v>
      </c>
      <c r="Q29" s="122">
        <v>83</v>
      </c>
      <c r="R29" s="3">
        <v>75</v>
      </c>
      <c r="S29" s="3">
        <v>89</v>
      </c>
      <c r="T29" s="3">
        <v>90</v>
      </c>
      <c r="U29" s="3">
        <v>92</v>
      </c>
      <c r="V29" s="18">
        <f t="shared" si="3"/>
        <v>86.8888888888889</v>
      </c>
      <c r="W29" s="123">
        <f t="shared" si="4"/>
        <v>13.9812629621683</v>
      </c>
      <c r="X29" s="122"/>
      <c r="Y29" s="123">
        <f t="shared" si="5"/>
        <v>33.034673319926497</v>
      </c>
      <c r="Z29" s="18">
        <f t="shared" si="0"/>
        <v>33.034673319926497</v>
      </c>
    </row>
    <row r="30" spans="1:26" x14ac:dyDescent="0.25">
      <c r="A30" s="85" t="s">
        <v>51</v>
      </c>
      <c r="B30" s="85" t="s">
        <v>24</v>
      </c>
      <c r="C30" s="29">
        <v>2506283019</v>
      </c>
      <c r="D30" s="122">
        <v>99</v>
      </c>
      <c r="E30" s="122">
        <v>98</v>
      </c>
      <c r="F30" s="122">
        <v>96</v>
      </c>
      <c r="G30" s="122">
        <v>92</v>
      </c>
      <c r="H30" s="122">
        <v>94</v>
      </c>
      <c r="I30" s="122">
        <v>79</v>
      </c>
      <c r="J30" s="124">
        <f t="shared" si="1"/>
        <v>93</v>
      </c>
      <c r="K30" s="122">
        <v>98.67</v>
      </c>
      <c r="L30" s="124">
        <f t="shared" si="2"/>
        <v>18.850714502888401</v>
      </c>
      <c r="M30" s="122">
        <v>87</v>
      </c>
      <c r="N30" s="122">
        <v>82</v>
      </c>
      <c r="O30" s="122">
        <v>93</v>
      </c>
      <c r="P30" s="122">
        <v>85</v>
      </c>
      <c r="Q30" s="122">
        <v>81</v>
      </c>
      <c r="R30" s="3">
        <v>75</v>
      </c>
      <c r="S30" s="3">
        <v>91</v>
      </c>
      <c r="T30" s="3">
        <v>89</v>
      </c>
      <c r="U30" s="3">
        <v>92</v>
      </c>
      <c r="V30" s="18">
        <f t="shared" si="3"/>
        <v>86.1111111111111</v>
      </c>
      <c r="W30" s="123">
        <f t="shared" si="4"/>
        <v>13.856110991918801</v>
      </c>
      <c r="X30" s="122"/>
      <c r="Y30" s="123">
        <f t="shared" si="5"/>
        <v>32.706825494807198</v>
      </c>
      <c r="Z30" s="18">
        <f t="shared" si="0"/>
        <v>32.706825494807198</v>
      </c>
    </row>
    <row r="31" spans="1:26" x14ac:dyDescent="0.25">
      <c r="A31" s="85" t="s">
        <v>52</v>
      </c>
      <c r="B31" s="85" t="s">
        <v>24</v>
      </c>
      <c r="C31" s="29">
        <v>2506283035</v>
      </c>
      <c r="D31" s="122">
        <v>88</v>
      </c>
      <c r="E31" s="122">
        <v>93</v>
      </c>
      <c r="F31" s="122">
        <v>82</v>
      </c>
      <c r="G31" s="122">
        <v>75</v>
      </c>
      <c r="H31" s="122">
        <v>94</v>
      </c>
      <c r="I31" s="122">
        <v>84</v>
      </c>
      <c r="J31" s="124">
        <f t="shared" si="1"/>
        <v>86</v>
      </c>
      <c r="K31" s="122">
        <v>98.67</v>
      </c>
      <c r="L31" s="124">
        <f t="shared" si="2"/>
        <v>17.431843518800001</v>
      </c>
      <c r="M31" s="122">
        <v>94</v>
      </c>
      <c r="N31" s="122">
        <v>93</v>
      </c>
      <c r="O31" s="122">
        <v>93</v>
      </c>
      <c r="P31" s="122">
        <v>87</v>
      </c>
      <c r="Q31" s="122">
        <v>78</v>
      </c>
      <c r="R31" s="3">
        <v>85</v>
      </c>
      <c r="S31" s="3">
        <v>90</v>
      </c>
      <c r="T31" s="3">
        <v>85</v>
      </c>
      <c r="U31" s="3">
        <v>85</v>
      </c>
      <c r="V31" s="18">
        <f t="shared" si="3"/>
        <v>87.7777777777778</v>
      </c>
      <c r="W31" s="123">
        <f t="shared" si="4"/>
        <v>14.1242937853107</v>
      </c>
      <c r="X31" s="122"/>
      <c r="Y31" s="123">
        <f t="shared" si="5"/>
        <v>31.556137304110798</v>
      </c>
      <c r="Z31" s="18">
        <f t="shared" si="0"/>
        <v>31.556137304110798</v>
      </c>
    </row>
    <row r="32" spans="1:26" x14ac:dyDescent="0.25">
      <c r="A32" s="85" t="s">
        <v>53</v>
      </c>
      <c r="B32" s="85" t="s">
        <v>24</v>
      </c>
      <c r="C32" s="29">
        <v>2506283042</v>
      </c>
      <c r="D32" s="122">
        <v>98</v>
      </c>
      <c r="E32" s="122">
        <v>99</v>
      </c>
      <c r="F32" s="122">
        <v>89</v>
      </c>
      <c r="G32" s="122">
        <v>90</v>
      </c>
      <c r="H32" s="122">
        <v>95</v>
      </c>
      <c r="I32" s="122">
        <v>80</v>
      </c>
      <c r="J32" s="124">
        <f t="shared" si="1"/>
        <v>91.8333333333333</v>
      </c>
      <c r="K32" s="122">
        <v>98.67</v>
      </c>
      <c r="L32" s="124">
        <f t="shared" si="2"/>
        <v>18.614236005540398</v>
      </c>
      <c r="M32" s="122">
        <v>92</v>
      </c>
      <c r="N32" s="122">
        <v>84</v>
      </c>
      <c r="O32" s="122">
        <v>96</v>
      </c>
      <c r="P32" s="122">
        <v>84</v>
      </c>
      <c r="Q32" s="122">
        <v>83</v>
      </c>
      <c r="R32" s="3">
        <v>85</v>
      </c>
      <c r="S32" s="3">
        <v>85</v>
      </c>
      <c r="T32" s="3">
        <v>90</v>
      </c>
      <c r="U32" s="3">
        <v>89</v>
      </c>
      <c r="V32" s="18">
        <f t="shared" si="3"/>
        <v>87.5555555555556</v>
      </c>
      <c r="W32" s="123">
        <f t="shared" si="4"/>
        <v>14.088536079525101</v>
      </c>
      <c r="X32" s="122"/>
      <c r="Y32" s="123">
        <f t="shared" si="5"/>
        <v>32.702772085065497</v>
      </c>
      <c r="Z32" s="18">
        <f t="shared" si="0"/>
        <v>32.702772085065497</v>
      </c>
    </row>
    <row r="33" spans="1:26" x14ac:dyDescent="0.25">
      <c r="A33" s="85" t="s">
        <v>54</v>
      </c>
      <c r="B33" s="85" t="s">
        <v>24</v>
      </c>
      <c r="C33" s="29">
        <v>2506283036</v>
      </c>
      <c r="D33" s="122">
        <v>95</v>
      </c>
      <c r="E33" s="122">
        <v>99</v>
      </c>
      <c r="F33" s="122">
        <v>94</v>
      </c>
      <c r="G33" s="122">
        <v>75</v>
      </c>
      <c r="H33" s="122">
        <v>94</v>
      </c>
      <c r="I33" s="122">
        <v>83</v>
      </c>
      <c r="J33" s="124">
        <f t="shared" si="1"/>
        <v>90</v>
      </c>
      <c r="K33" s="122">
        <v>98.67</v>
      </c>
      <c r="L33" s="124">
        <f t="shared" si="2"/>
        <v>18.242626938279098</v>
      </c>
      <c r="M33" s="122">
        <v>87</v>
      </c>
      <c r="N33" s="122">
        <v>78</v>
      </c>
      <c r="O33" s="122">
        <v>92</v>
      </c>
      <c r="P33" s="122">
        <v>87</v>
      </c>
      <c r="Q33" s="122">
        <v>77</v>
      </c>
      <c r="R33" s="3">
        <v>85</v>
      </c>
      <c r="S33" s="3">
        <v>90</v>
      </c>
      <c r="T33" s="3">
        <v>85</v>
      </c>
      <c r="U33" s="3">
        <v>80</v>
      </c>
      <c r="V33" s="18">
        <f t="shared" si="3"/>
        <v>84.5555555555556</v>
      </c>
      <c r="W33" s="123">
        <f t="shared" si="4"/>
        <v>13.6058070514196</v>
      </c>
      <c r="X33" s="122"/>
      <c r="Y33" s="123">
        <f t="shared" si="5"/>
        <v>31.848433989698702</v>
      </c>
      <c r="Z33" s="18">
        <f t="shared" si="0"/>
        <v>31.848433989698702</v>
      </c>
    </row>
    <row r="34" spans="1:26" x14ac:dyDescent="0.25">
      <c r="A34" s="85" t="s">
        <v>55</v>
      </c>
      <c r="B34" s="85" t="s">
        <v>24</v>
      </c>
      <c r="C34" s="29">
        <v>2506283027</v>
      </c>
      <c r="D34" s="122">
        <v>98</v>
      </c>
      <c r="E34" s="122">
        <v>99</v>
      </c>
      <c r="F34" s="122">
        <v>95</v>
      </c>
      <c r="G34" s="122">
        <v>92</v>
      </c>
      <c r="H34" s="122">
        <v>94</v>
      </c>
      <c r="I34" s="122">
        <v>80</v>
      </c>
      <c r="J34" s="124">
        <f t="shared" si="1"/>
        <v>93</v>
      </c>
      <c r="K34" s="122">
        <v>98.67</v>
      </c>
      <c r="L34" s="124">
        <f t="shared" si="2"/>
        <v>18.850714502888401</v>
      </c>
      <c r="M34" s="122">
        <v>88</v>
      </c>
      <c r="N34" s="122">
        <v>88</v>
      </c>
      <c r="O34" s="122">
        <v>91</v>
      </c>
      <c r="P34" s="122">
        <v>84</v>
      </c>
      <c r="Q34" s="122">
        <v>78</v>
      </c>
      <c r="R34" s="3">
        <v>75</v>
      </c>
      <c r="S34" s="3">
        <v>92</v>
      </c>
      <c r="T34" s="3">
        <v>99</v>
      </c>
      <c r="U34" s="3">
        <v>80</v>
      </c>
      <c r="V34" s="18">
        <f t="shared" si="3"/>
        <v>86.1111111111111</v>
      </c>
      <c r="W34" s="123">
        <f t="shared" si="4"/>
        <v>13.856110991918801</v>
      </c>
      <c r="X34" s="122"/>
      <c r="Y34" s="123">
        <f t="shared" si="5"/>
        <v>32.706825494807198</v>
      </c>
      <c r="Z34" s="18">
        <f t="shared" si="0"/>
        <v>32.706825494807198</v>
      </c>
    </row>
    <row r="35" spans="1:26" x14ac:dyDescent="0.25">
      <c r="A35" s="85" t="s">
        <v>56</v>
      </c>
      <c r="B35" s="85" t="s">
        <v>24</v>
      </c>
      <c r="C35" s="29">
        <v>2506283029</v>
      </c>
      <c r="D35" s="122">
        <v>96</v>
      </c>
      <c r="E35" s="122">
        <v>92</v>
      </c>
      <c r="F35" s="122">
        <v>93</v>
      </c>
      <c r="G35" s="122">
        <v>85</v>
      </c>
      <c r="H35" s="122">
        <v>95</v>
      </c>
      <c r="I35" s="122">
        <v>79</v>
      </c>
      <c r="J35" s="124">
        <f t="shared" si="1"/>
        <v>90</v>
      </c>
      <c r="K35" s="122">
        <v>98.67</v>
      </c>
      <c r="L35" s="124">
        <f t="shared" si="2"/>
        <v>18.242626938279098</v>
      </c>
      <c r="M35" s="122">
        <v>85</v>
      </c>
      <c r="N35" s="122">
        <v>78</v>
      </c>
      <c r="O35" s="122">
        <v>96</v>
      </c>
      <c r="P35" s="122">
        <v>86</v>
      </c>
      <c r="Q35" s="122">
        <v>81</v>
      </c>
      <c r="R35" s="3">
        <v>85</v>
      </c>
      <c r="S35" s="3">
        <v>93</v>
      </c>
      <c r="T35" s="3">
        <v>98</v>
      </c>
      <c r="U35" s="3">
        <v>80</v>
      </c>
      <c r="V35" s="18">
        <f t="shared" si="3"/>
        <v>86.8888888888889</v>
      </c>
      <c r="W35" s="123">
        <f t="shared" si="4"/>
        <v>13.9812629621683</v>
      </c>
      <c r="X35" s="122"/>
      <c r="Y35" s="123">
        <f t="shared" si="5"/>
        <v>32.223889900447503</v>
      </c>
      <c r="Z35" s="18">
        <f t="shared" si="0"/>
        <v>32.223889900447503</v>
      </c>
    </row>
    <row r="36" spans="1:26" x14ac:dyDescent="0.25">
      <c r="A36" s="85" t="s">
        <v>57</v>
      </c>
      <c r="B36" s="85" t="s">
        <v>24</v>
      </c>
      <c r="C36" s="29">
        <v>2506283043</v>
      </c>
      <c r="D36" s="122">
        <v>96</v>
      </c>
      <c r="E36" s="122">
        <v>99</v>
      </c>
      <c r="F36" s="122">
        <v>94</v>
      </c>
      <c r="G36" s="122">
        <v>92</v>
      </c>
      <c r="H36" s="122">
        <v>94</v>
      </c>
      <c r="I36" s="122">
        <v>89</v>
      </c>
      <c r="J36" s="124">
        <f t="shared" si="1"/>
        <v>94</v>
      </c>
      <c r="K36" s="122">
        <v>98.67</v>
      </c>
      <c r="L36" s="124">
        <f t="shared" si="2"/>
        <v>19.053410357758199</v>
      </c>
      <c r="M36" s="122">
        <v>87</v>
      </c>
      <c r="N36" s="122">
        <v>90</v>
      </c>
      <c r="O36" s="122">
        <v>96</v>
      </c>
      <c r="P36" s="122">
        <v>86</v>
      </c>
      <c r="Q36" s="122">
        <v>81</v>
      </c>
      <c r="R36" s="3">
        <v>75</v>
      </c>
      <c r="S36" s="3">
        <v>90</v>
      </c>
      <c r="T36" s="3">
        <v>99</v>
      </c>
      <c r="U36" s="3">
        <v>85</v>
      </c>
      <c r="V36" s="18">
        <f t="shared" si="3"/>
        <v>87.6666666666667</v>
      </c>
      <c r="W36" s="123">
        <f t="shared" si="4"/>
        <v>14.1064149324179</v>
      </c>
      <c r="X36" s="122"/>
      <c r="Y36" s="123">
        <f t="shared" si="5"/>
        <v>33.159825290176101</v>
      </c>
      <c r="Z36" s="18">
        <f t="shared" si="0"/>
        <v>33.159825290176101</v>
      </c>
    </row>
    <row r="37" spans="1:26" x14ac:dyDescent="0.25">
      <c r="A37" s="29" t="s">
        <v>58</v>
      </c>
      <c r="B37" s="29" t="s">
        <v>24</v>
      </c>
      <c r="C37" s="29">
        <v>2506283044</v>
      </c>
      <c r="D37" s="122">
        <v>99</v>
      </c>
      <c r="E37" s="122">
        <v>98</v>
      </c>
      <c r="F37" s="122">
        <v>94</v>
      </c>
      <c r="G37" s="122">
        <v>94</v>
      </c>
      <c r="H37" s="122">
        <v>97</v>
      </c>
      <c r="I37" s="122">
        <v>89</v>
      </c>
      <c r="J37" s="126" t="s">
        <v>59</v>
      </c>
      <c r="K37" s="122">
        <v>98.67</v>
      </c>
      <c r="L37" s="124">
        <f t="shared" si="2"/>
        <v>19.2905645079558</v>
      </c>
      <c r="M37" s="122">
        <v>88</v>
      </c>
      <c r="N37" s="122">
        <v>80</v>
      </c>
      <c r="O37" s="122">
        <v>93</v>
      </c>
      <c r="P37" s="122">
        <v>87</v>
      </c>
      <c r="Q37" s="122">
        <v>80</v>
      </c>
      <c r="R37" s="122">
        <v>85</v>
      </c>
      <c r="S37" s="122">
        <v>92</v>
      </c>
      <c r="T37" s="122">
        <v>90</v>
      </c>
      <c r="U37" s="122">
        <v>92</v>
      </c>
      <c r="V37" s="122">
        <v>87.44</v>
      </c>
      <c r="W37" s="123">
        <f t="shared" si="4"/>
        <v>14.0699420725166</v>
      </c>
      <c r="X37" s="122"/>
      <c r="Y37" s="123">
        <f t="shared" si="5"/>
        <v>33.360506580472403</v>
      </c>
      <c r="Z37" s="18">
        <v>33.36</v>
      </c>
    </row>
    <row r="38" spans="1:26" x14ac:dyDescent="0.25">
      <c r="A38" s="29" t="s">
        <v>60</v>
      </c>
      <c r="B38" s="29" t="s">
        <v>24</v>
      </c>
      <c r="C38" s="29">
        <v>2406283052</v>
      </c>
      <c r="D38" s="122">
        <v>99</v>
      </c>
      <c r="E38" s="122">
        <v>99</v>
      </c>
      <c r="F38" s="122">
        <v>100</v>
      </c>
      <c r="G38" s="122">
        <v>95</v>
      </c>
      <c r="H38" s="122">
        <v>95</v>
      </c>
      <c r="I38" s="122">
        <v>92</v>
      </c>
      <c r="J38" s="126" t="s">
        <v>61</v>
      </c>
      <c r="K38" s="122">
        <v>98.67</v>
      </c>
      <c r="L38" s="124">
        <f t="shared" si="2"/>
        <v>19.594608290260499</v>
      </c>
      <c r="M38" s="122">
        <v>88</v>
      </c>
      <c r="N38" s="122">
        <v>90</v>
      </c>
      <c r="O38" s="122">
        <v>92</v>
      </c>
      <c r="P38" s="122">
        <v>86</v>
      </c>
      <c r="Q38" s="122">
        <v>80</v>
      </c>
      <c r="R38" s="122">
        <v>85</v>
      </c>
      <c r="S38" s="122">
        <v>90</v>
      </c>
      <c r="T38" s="122">
        <v>92</v>
      </c>
      <c r="U38" s="122">
        <v>84</v>
      </c>
      <c r="V38" s="124">
        <f>AVERAGE(M38:U38)</f>
        <v>87.4444444444444</v>
      </c>
      <c r="W38" s="125">
        <f t="shared" si="4"/>
        <v>14.070657226632299</v>
      </c>
      <c r="X38" s="122"/>
      <c r="Y38" s="125">
        <f>SUM(W38+L38)</f>
        <v>33.665265516892802</v>
      </c>
      <c r="Z38" s="122">
        <v>33.67</v>
      </c>
    </row>
    <row r="39" spans="1:26" ht="14" customHeight="1" x14ac:dyDescent="0.25">
      <c r="A39" s="130" t="s">
        <v>62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2"/>
    </row>
    <row r="40" spans="1:26" x14ac:dyDescent="0.25">
      <c r="A40" s="130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2"/>
    </row>
    <row r="41" spans="1:26" x14ac:dyDescent="0.25">
      <c r="A41" s="130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2"/>
    </row>
    <row r="42" spans="1:26" x14ac:dyDescent="0.25">
      <c r="A42" s="130"/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2"/>
    </row>
    <row r="43" spans="1:26" x14ac:dyDescent="0.25">
      <c r="A43" s="133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5"/>
    </row>
    <row r="45" spans="1:26" x14ac:dyDescent="0.25">
      <c r="A45" s="114" t="s">
        <v>63</v>
      </c>
    </row>
    <row r="48" spans="1:26" x14ac:dyDescent="0.25">
      <c r="A48" s="114" t="s">
        <v>63</v>
      </c>
    </row>
    <row r="50" spans="1:1" x14ac:dyDescent="0.25">
      <c r="A50" s="127" t="s">
        <v>64</v>
      </c>
    </row>
    <row r="54" spans="1:1" x14ac:dyDescent="0.25">
      <c r="A54" s="127" t="s">
        <v>65</v>
      </c>
    </row>
    <row r="55" spans="1:1" x14ac:dyDescent="0.25">
      <c r="A55" s="127" t="s">
        <v>65</v>
      </c>
    </row>
    <row r="57" spans="1:1" x14ac:dyDescent="0.25">
      <c r="A57" s="127" t="s">
        <v>65</v>
      </c>
    </row>
    <row r="59" spans="1:1" x14ac:dyDescent="0.25">
      <c r="A59" s="127" t="s">
        <v>64</v>
      </c>
    </row>
    <row r="61" spans="1:1" x14ac:dyDescent="0.25">
      <c r="A61" s="114" t="s">
        <v>63</v>
      </c>
    </row>
  </sheetData>
  <sheetProtection formatCells="0" formatColumns="0" formatRows="0" insertColumns="0" insertRows="0" insertHyperlinks="0" deleteColumns="0" deleteRows="0" sort="0" autoFilter="0" pivotTables="0"/>
  <autoFilter ref="A1:Z61" xr:uid="{00000000-0009-0000-0000-000000000000}"/>
  <mergeCells count="2">
    <mergeCell ref="A1:C1"/>
    <mergeCell ref="A39:N43"/>
  </mergeCells>
  <phoneticPr fontId="30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33"/>
  <sheetViews>
    <sheetView workbookViewId="0">
      <selection activeCell="A11" sqref="A11"/>
    </sheetView>
  </sheetViews>
  <sheetFormatPr defaultColWidth="8.7265625" defaultRowHeight="14" x14ac:dyDescent="0.25"/>
  <cols>
    <col min="2" max="2" width="13.7265625" customWidth="1"/>
    <col min="3" max="3" width="11.90625" customWidth="1"/>
    <col min="4" max="4" width="9.36328125"/>
    <col min="6" max="10" width="12.6328125"/>
    <col min="15" max="15" width="12.81640625" style="65"/>
    <col min="16" max="16" width="12.81640625" style="66"/>
    <col min="18" max="19" width="10.36328125" customWidth="1"/>
    <col min="20" max="20" width="8.36328125" customWidth="1"/>
    <col min="22" max="22" width="12.6328125"/>
    <col min="30" max="30" width="8.7265625" style="66"/>
    <col min="31" max="31" width="9.453125" style="66" customWidth="1"/>
    <col min="32" max="32" width="14.1796875" customWidth="1"/>
    <col min="33" max="33" width="12.54296875" style="66" customWidth="1"/>
    <col min="34" max="34" width="12.54296875" style="67" customWidth="1"/>
  </cols>
  <sheetData>
    <row r="1" spans="1:34" x14ac:dyDescent="0.25">
      <c r="A1" s="68" t="s">
        <v>66</v>
      </c>
      <c r="B1" s="69" t="s">
        <v>67</v>
      </c>
      <c r="C1" s="69" t="s">
        <v>68</v>
      </c>
      <c r="D1" s="136" t="s">
        <v>69</v>
      </c>
      <c r="E1" s="137"/>
      <c r="F1" s="137"/>
      <c r="G1" s="70"/>
      <c r="H1" s="70"/>
      <c r="I1" s="70"/>
      <c r="J1" s="70"/>
      <c r="K1" s="70"/>
      <c r="L1" s="70"/>
      <c r="M1" s="70"/>
      <c r="N1" s="70"/>
      <c r="O1" s="71"/>
      <c r="P1" s="72"/>
      <c r="Q1" s="70"/>
      <c r="R1" s="73"/>
      <c r="S1" s="70"/>
      <c r="T1" s="138"/>
      <c r="U1" s="139"/>
      <c r="V1" s="136"/>
      <c r="W1" s="137"/>
      <c r="X1" s="137"/>
      <c r="Y1" s="137"/>
      <c r="Z1" s="137"/>
      <c r="AA1" s="137"/>
      <c r="AB1" s="137"/>
      <c r="AC1" s="137"/>
      <c r="AD1" s="140"/>
      <c r="AE1" s="140"/>
      <c r="AF1" s="137"/>
      <c r="AG1" s="141"/>
      <c r="AH1" s="74"/>
    </row>
    <row r="2" spans="1:34" ht="88.5" customHeight="1" x14ac:dyDescent="0.25">
      <c r="A2" s="75"/>
      <c r="B2" s="75"/>
      <c r="C2" s="76"/>
      <c r="D2" s="77" t="s">
        <v>1</v>
      </c>
      <c r="E2" s="77" t="s">
        <v>2</v>
      </c>
      <c r="F2" s="77" t="s">
        <v>3</v>
      </c>
      <c r="G2" s="77" t="s">
        <v>70</v>
      </c>
      <c r="H2" s="77" t="s">
        <v>9</v>
      </c>
      <c r="I2" s="77" t="s">
        <v>71</v>
      </c>
      <c r="J2" s="77" t="s">
        <v>72</v>
      </c>
      <c r="K2" s="77" t="s">
        <v>11</v>
      </c>
      <c r="L2" s="78" t="s">
        <v>6</v>
      </c>
      <c r="M2" s="77" t="s">
        <v>73</v>
      </c>
      <c r="N2" s="79" t="s">
        <v>74</v>
      </c>
      <c r="O2" s="78" t="s">
        <v>75</v>
      </c>
      <c r="P2" s="78" t="s">
        <v>12</v>
      </c>
      <c r="Q2" s="78" t="s">
        <v>15</v>
      </c>
      <c r="R2" s="80" t="s">
        <v>17</v>
      </c>
      <c r="S2" s="80" t="s">
        <v>13</v>
      </c>
      <c r="T2" s="81" t="s">
        <v>76</v>
      </c>
      <c r="U2" s="80" t="s">
        <v>19</v>
      </c>
      <c r="V2" s="82" t="s">
        <v>21</v>
      </c>
      <c r="W2" s="83"/>
      <c r="X2" s="34"/>
      <c r="Y2" s="34"/>
      <c r="Z2" s="84"/>
      <c r="AD2"/>
      <c r="AE2"/>
      <c r="AG2"/>
      <c r="AH2"/>
    </row>
    <row r="3" spans="1:34" ht="14.5" x14ac:dyDescent="0.25">
      <c r="A3" s="85" t="s">
        <v>77</v>
      </c>
      <c r="B3" s="8">
        <v>2506283062</v>
      </c>
      <c r="C3" s="86" t="s">
        <v>78</v>
      </c>
      <c r="D3" s="87">
        <v>98</v>
      </c>
      <c r="E3" s="87">
        <v>99</v>
      </c>
      <c r="F3" s="87">
        <v>92</v>
      </c>
      <c r="G3" s="87">
        <v>96.33</v>
      </c>
      <c r="H3" s="87">
        <v>19.53</v>
      </c>
      <c r="I3" s="87">
        <v>81</v>
      </c>
      <c r="J3" s="87">
        <v>95</v>
      </c>
      <c r="K3" s="87">
        <v>84</v>
      </c>
      <c r="L3" s="87">
        <v>79</v>
      </c>
      <c r="M3" s="87">
        <v>93</v>
      </c>
      <c r="N3" s="88">
        <v>93</v>
      </c>
      <c r="O3" s="3">
        <v>81</v>
      </c>
      <c r="P3" s="3">
        <v>92</v>
      </c>
      <c r="Q3" s="3">
        <v>75</v>
      </c>
      <c r="R3" s="3">
        <v>88</v>
      </c>
      <c r="S3" s="3">
        <v>86</v>
      </c>
      <c r="T3" s="10">
        <v>86.09</v>
      </c>
      <c r="U3" s="3">
        <v>13.85</v>
      </c>
      <c r="V3" s="18">
        <v>33.380000000000003</v>
      </c>
      <c r="W3" s="83"/>
      <c r="X3" s="34"/>
      <c r="Y3" s="34"/>
      <c r="Z3" s="89"/>
      <c r="AD3"/>
      <c r="AE3"/>
      <c r="AG3"/>
      <c r="AH3"/>
    </row>
    <row r="4" spans="1:34" ht="14.5" x14ac:dyDescent="0.25">
      <c r="A4" s="85" t="s">
        <v>79</v>
      </c>
      <c r="B4" s="8">
        <v>2506283059</v>
      </c>
      <c r="C4" s="30" t="s">
        <v>78</v>
      </c>
      <c r="D4" s="87">
        <v>99</v>
      </c>
      <c r="E4" s="87">
        <v>99</v>
      </c>
      <c r="F4" s="87">
        <v>95</v>
      </c>
      <c r="G4" s="87">
        <v>97.67</v>
      </c>
      <c r="H4" s="87">
        <v>19.8</v>
      </c>
      <c r="I4" s="87">
        <v>90</v>
      </c>
      <c r="J4" s="87">
        <v>94</v>
      </c>
      <c r="K4" s="87">
        <v>90</v>
      </c>
      <c r="L4" s="87">
        <v>84</v>
      </c>
      <c r="M4" s="87">
        <v>95</v>
      </c>
      <c r="N4" s="88">
        <v>94</v>
      </c>
      <c r="O4" s="3">
        <v>89</v>
      </c>
      <c r="P4" s="3">
        <v>95</v>
      </c>
      <c r="Q4" s="3">
        <v>75</v>
      </c>
      <c r="R4" s="3">
        <v>99</v>
      </c>
      <c r="S4" s="3">
        <v>89</v>
      </c>
      <c r="T4" s="10">
        <v>90.36</v>
      </c>
      <c r="U4" s="3">
        <v>14.54</v>
      </c>
      <c r="V4" s="18">
        <v>34.340000000000003</v>
      </c>
      <c r="W4" s="83"/>
      <c r="X4" s="34"/>
      <c r="Y4" s="34"/>
      <c r="Z4" s="89"/>
      <c r="AD4"/>
      <c r="AE4"/>
      <c r="AG4"/>
      <c r="AH4"/>
    </row>
    <row r="5" spans="1:34" ht="14.5" x14ac:dyDescent="0.25">
      <c r="A5" s="90" t="s">
        <v>80</v>
      </c>
      <c r="B5" s="8">
        <v>2506283064</v>
      </c>
      <c r="C5" s="86" t="s">
        <v>78</v>
      </c>
      <c r="D5" s="87">
        <v>90</v>
      </c>
      <c r="E5" s="87">
        <v>96</v>
      </c>
      <c r="F5" s="87">
        <v>97</v>
      </c>
      <c r="G5" s="87">
        <v>94.33</v>
      </c>
      <c r="H5" s="87">
        <v>19.12</v>
      </c>
      <c r="I5" s="87">
        <v>78</v>
      </c>
      <c r="J5" s="87">
        <v>93</v>
      </c>
      <c r="K5" s="87">
        <v>87</v>
      </c>
      <c r="L5" s="87">
        <v>86</v>
      </c>
      <c r="M5" s="87">
        <v>91</v>
      </c>
      <c r="N5" s="88">
        <v>88</v>
      </c>
      <c r="O5" s="3">
        <v>86</v>
      </c>
      <c r="P5" s="3">
        <v>93</v>
      </c>
      <c r="Q5" s="3">
        <v>85</v>
      </c>
      <c r="R5" s="3">
        <v>91</v>
      </c>
      <c r="S5" s="3">
        <v>88</v>
      </c>
      <c r="T5" s="10">
        <v>87.82</v>
      </c>
      <c r="U5" s="3">
        <v>14.13</v>
      </c>
      <c r="V5" s="18">
        <v>33.25</v>
      </c>
      <c r="W5" s="83"/>
      <c r="X5" s="34"/>
      <c r="Y5" s="34"/>
      <c r="Z5" s="89"/>
      <c r="AD5"/>
      <c r="AE5"/>
      <c r="AG5"/>
      <c r="AH5"/>
    </row>
    <row r="6" spans="1:34" ht="14.5" x14ac:dyDescent="0.25">
      <c r="A6" s="85" t="s">
        <v>81</v>
      </c>
      <c r="B6" s="8">
        <v>2506283058</v>
      </c>
      <c r="C6" s="86" t="s">
        <v>78</v>
      </c>
      <c r="D6" s="87">
        <v>97</v>
      </c>
      <c r="E6" s="87">
        <v>99</v>
      </c>
      <c r="F6" s="87">
        <v>92</v>
      </c>
      <c r="G6" s="87">
        <v>96</v>
      </c>
      <c r="H6" s="87">
        <v>19.46</v>
      </c>
      <c r="I6" s="87">
        <v>90</v>
      </c>
      <c r="J6" s="87">
        <v>95</v>
      </c>
      <c r="K6" s="87">
        <v>85</v>
      </c>
      <c r="L6" s="87">
        <v>83</v>
      </c>
      <c r="M6" s="87">
        <v>93</v>
      </c>
      <c r="N6" s="88">
        <v>95</v>
      </c>
      <c r="O6" s="3">
        <v>85</v>
      </c>
      <c r="P6" s="3">
        <v>94</v>
      </c>
      <c r="Q6" s="3">
        <v>75</v>
      </c>
      <c r="R6" s="3">
        <v>91</v>
      </c>
      <c r="S6" s="3">
        <v>94</v>
      </c>
      <c r="T6" s="10">
        <v>89.09</v>
      </c>
      <c r="U6" s="3">
        <v>14.34</v>
      </c>
      <c r="V6" s="18">
        <v>33.799999999999997</v>
      </c>
      <c r="W6" s="83"/>
      <c r="X6" s="34"/>
      <c r="Y6" s="34"/>
      <c r="Z6" s="89"/>
      <c r="AD6"/>
      <c r="AE6"/>
      <c r="AG6"/>
      <c r="AH6"/>
    </row>
    <row r="7" spans="1:34" ht="14.5" x14ac:dyDescent="0.25">
      <c r="A7" s="85" t="s">
        <v>82</v>
      </c>
      <c r="B7" s="8">
        <v>2506283061</v>
      </c>
      <c r="C7" s="86" t="s">
        <v>78</v>
      </c>
      <c r="D7" s="3">
        <v>75</v>
      </c>
      <c r="E7" s="3">
        <v>75</v>
      </c>
      <c r="F7" s="3">
        <v>92</v>
      </c>
      <c r="G7" s="3">
        <v>80.67</v>
      </c>
      <c r="H7" s="3">
        <v>16.350000000000001</v>
      </c>
      <c r="I7" s="3">
        <v>80</v>
      </c>
      <c r="J7" s="3">
        <v>91</v>
      </c>
      <c r="K7" s="3">
        <v>86</v>
      </c>
      <c r="L7" s="3">
        <v>80</v>
      </c>
      <c r="M7" s="3">
        <v>90</v>
      </c>
      <c r="N7" s="88">
        <v>94</v>
      </c>
      <c r="O7" s="3">
        <v>80</v>
      </c>
      <c r="P7" s="3">
        <v>91</v>
      </c>
      <c r="Q7" s="3">
        <v>85</v>
      </c>
      <c r="R7" s="3">
        <v>94</v>
      </c>
      <c r="S7" s="3">
        <v>87</v>
      </c>
      <c r="T7" s="10">
        <v>87.09</v>
      </c>
      <c r="U7" s="3">
        <v>14.01</v>
      </c>
      <c r="V7" s="18">
        <v>30.36</v>
      </c>
      <c r="W7" s="83"/>
      <c r="X7" s="34"/>
      <c r="Y7" s="34"/>
      <c r="Z7" s="89"/>
      <c r="AD7"/>
      <c r="AE7"/>
      <c r="AG7"/>
      <c r="AH7"/>
    </row>
    <row r="8" spans="1:34" ht="14.5" x14ac:dyDescent="0.25">
      <c r="A8" s="85" t="s">
        <v>83</v>
      </c>
      <c r="B8" s="8">
        <v>2506283057</v>
      </c>
      <c r="C8" s="86" t="s">
        <v>78</v>
      </c>
      <c r="D8" s="3">
        <v>98</v>
      </c>
      <c r="E8" s="3">
        <v>99</v>
      </c>
      <c r="F8" s="3">
        <v>95</v>
      </c>
      <c r="G8" s="3">
        <v>97.33</v>
      </c>
      <c r="H8" s="3">
        <v>19.73</v>
      </c>
      <c r="I8" s="3">
        <v>81</v>
      </c>
      <c r="J8" s="3">
        <v>88</v>
      </c>
      <c r="K8" s="3">
        <v>85</v>
      </c>
      <c r="L8" s="3">
        <v>84</v>
      </c>
      <c r="M8" s="3">
        <v>91</v>
      </c>
      <c r="N8" s="88">
        <v>94</v>
      </c>
      <c r="O8" s="87">
        <v>80</v>
      </c>
      <c r="P8" s="3">
        <v>92</v>
      </c>
      <c r="Q8" s="3">
        <v>85</v>
      </c>
      <c r="R8" s="3">
        <v>99</v>
      </c>
      <c r="S8" s="3">
        <v>89</v>
      </c>
      <c r="T8" s="10">
        <v>88</v>
      </c>
      <c r="U8" s="3">
        <v>14.16</v>
      </c>
      <c r="V8" s="18">
        <v>33.89</v>
      </c>
      <c r="W8" s="83"/>
      <c r="X8" s="34"/>
      <c r="Y8" s="34"/>
      <c r="Z8" s="89"/>
      <c r="AD8"/>
      <c r="AE8"/>
      <c r="AG8"/>
      <c r="AH8"/>
    </row>
    <row r="9" spans="1:34" ht="14.5" x14ac:dyDescent="0.25">
      <c r="A9" s="85" t="s">
        <v>84</v>
      </c>
      <c r="B9" s="8">
        <v>2506283056</v>
      </c>
      <c r="C9" s="86" t="s">
        <v>78</v>
      </c>
      <c r="D9" s="3">
        <v>99</v>
      </c>
      <c r="E9" s="3">
        <v>99</v>
      </c>
      <c r="F9" s="3">
        <v>98</v>
      </c>
      <c r="G9" s="3">
        <v>98.67</v>
      </c>
      <c r="H9" s="3">
        <v>20</v>
      </c>
      <c r="I9" s="3">
        <v>90</v>
      </c>
      <c r="J9" s="3">
        <v>91</v>
      </c>
      <c r="K9" s="3">
        <v>86</v>
      </c>
      <c r="L9" s="3">
        <v>89</v>
      </c>
      <c r="M9" s="3">
        <v>93</v>
      </c>
      <c r="N9" s="88">
        <v>95</v>
      </c>
      <c r="O9" s="3">
        <v>94</v>
      </c>
      <c r="P9" s="3">
        <v>95</v>
      </c>
      <c r="Q9" s="3">
        <v>75</v>
      </c>
      <c r="R9" s="3">
        <v>85</v>
      </c>
      <c r="S9" s="3">
        <v>88</v>
      </c>
      <c r="T9" s="10">
        <v>89.18</v>
      </c>
      <c r="U9" s="3">
        <v>14.35</v>
      </c>
      <c r="V9" s="18">
        <v>34.35</v>
      </c>
      <c r="W9" s="83"/>
      <c r="X9" s="34"/>
      <c r="Y9" s="34"/>
      <c r="Z9" s="89"/>
      <c r="AD9"/>
      <c r="AE9"/>
      <c r="AG9"/>
      <c r="AH9"/>
    </row>
    <row r="10" spans="1:34" ht="14.5" x14ac:dyDescent="0.25">
      <c r="A10" s="85" t="s">
        <v>85</v>
      </c>
      <c r="B10" s="8">
        <v>2506283063</v>
      </c>
      <c r="C10" s="86" t="s">
        <v>78</v>
      </c>
      <c r="D10" s="87">
        <v>98</v>
      </c>
      <c r="E10" s="87">
        <v>99</v>
      </c>
      <c r="F10" s="87">
        <v>95</v>
      </c>
      <c r="G10" s="87">
        <v>97.33</v>
      </c>
      <c r="H10" s="87">
        <v>19.73</v>
      </c>
      <c r="I10" s="87">
        <v>76</v>
      </c>
      <c r="J10" s="87">
        <v>93</v>
      </c>
      <c r="K10" s="87">
        <v>80</v>
      </c>
      <c r="L10" s="87">
        <v>78</v>
      </c>
      <c r="M10" s="87">
        <v>93</v>
      </c>
      <c r="N10" s="91">
        <v>97</v>
      </c>
      <c r="O10" s="87">
        <v>85</v>
      </c>
      <c r="P10" s="87">
        <v>91</v>
      </c>
      <c r="Q10" s="87">
        <v>85</v>
      </c>
      <c r="R10" s="87">
        <v>92</v>
      </c>
      <c r="S10" s="87">
        <v>89</v>
      </c>
      <c r="T10" s="10">
        <v>87.18</v>
      </c>
      <c r="U10" s="3">
        <v>14.03</v>
      </c>
      <c r="V10" s="18">
        <v>33.76</v>
      </c>
      <c r="W10" s="92"/>
      <c r="X10" s="74"/>
      <c r="Y10" s="74"/>
      <c r="Z10" s="89"/>
      <c r="AD10"/>
      <c r="AE10"/>
      <c r="AG10"/>
      <c r="AH10"/>
    </row>
    <row r="11" spans="1:34" ht="14.5" x14ac:dyDescent="0.25">
      <c r="A11" s="85" t="s">
        <v>86</v>
      </c>
      <c r="B11" s="8">
        <v>2506283060</v>
      </c>
      <c r="C11" s="86" t="s">
        <v>78</v>
      </c>
      <c r="D11" s="87">
        <v>90</v>
      </c>
      <c r="E11" s="87">
        <v>95</v>
      </c>
      <c r="F11" s="87">
        <v>91</v>
      </c>
      <c r="G11" s="87">
        <v>92</v>
      </c>
      <c r="H11" s="87">
        <v>18.649999999999999</v>
      </c>
      <c r="I11" s="87">
        <v>83</v>
      </c>
      <c r="J11" s="87">
        <v>94</v>
      </c>
      <c r="K11" s="87">
        <v>92</v>
      </c>
      <c r="L11" s="87">
        <v>86</v>
      </c>
      <c r="M11" s="87">
        <v>91</v>
      </c>
      <c r="N11" s="91">
        <v>93</v>
      </c>
      <c r="O11" s="87">
        <v>80</v>
      </c>
      <c r="P11" s="87">
        <v>91</v>
      </c>
      <c r="Q11" s="87">
        <v>75</v>
      </c>
      <c r="R11" s="87">
        <v>96</v>
      </c>
      <c r="S11" s="87">
        <v>88</v>
      </c>
      <c r="T11" s="10">
        <v>88.09</v>
      </c>
      <c r="U11" s="3">
        <v>14.17</v>
      </c>
      <c r="V11" s="18">
        <v>32.82</v>
      </c>
      <c r="W11" s="92"/>
      <c r="X11" s="74"/>
      <c r="Y11" s="74"/>
      <c r="Z11" s="89"/>
      <c r="AD11"/>
      <c r="AE11"/>
      <c r="AG11"/>
      <c r="AH11"/>
    </row>
    <row r="12" spans="1:34" ht="14.5" x14ac:dyDescent="0.25">
      <c r="A12" s="85" t="s">
        <v>87</v>
      </c>
      <c r="B12" s="8">
        <v>2506283055</v>
      </c>
      <c r="C12" s="86" t="s">
        <v>78</v>
      </c>
      <c r="D12" s="87">
        <v>98</v>
      </c>
      <c r="E12" s="87">
        <v>99</v>
      </c>
      <c r="F12" s="87">
        <v>95</v>
      </c>
      <c r="G12" s="87">
        <v>97.33</v>
      </c>
      <c r="H12" s="87">
        <v>19.73</v>
      </c>
      <c r="I12" s="87">
        <v>90</v>
      </c>
      <c r="J12" s="87">
        <v>92</v>
      </c>
      <c r="K12" s="87">
        <v>84</v>
      </c>
      <c r="L12" s="87">
        <v>89</v>
      </c>
      <c r="M12" s="87">
        <v>94</v>
      </c>
      <c r="N12" s="91">
        <v>96</v>
      </c>
      <c r="O12" s="93">
        <v>89</v>
      </c>
      <c r="P12" s="93">
        <v>96</v>
      </c>
      <c r="Q12" s="93">
        <v>75</v>
      </c>
      <c r="R12" s="93">
        <v>93</v>
      </c>
      <c r="S12" s="93">
        <v>88</v>
      </c>
      <c r="T12" s="10">
        <v>89.64</v>
      </c>
      <c r="U12" s="3">
        <v>14.42</v>
      </c>
      <c r="V12" s="18">
        <v>34.15</v>
      </c>
      <c r="W12" s="94"/>
      <c r="X12" s="95"/>
      <c r="Y12" s="95"/>
      <c r="Z12" s="89"/>
      <c r="AD12"/>
      <c r="AE12"/>
      <c r="AG12"/>
      <c r="AH12"/>
    </row>
    <row r="13" spans="1:34" ht="18" customHeight="1" x14ac:dyDescent="0.25">
      <c r="A13" s="96"/>
      <c r="B13" s="8"/>
      <c r="C13" s="97"/>
      <c r="D13" s="98"/>
      <c r="E13" s="87"/>
      <c r="F13" s="142"/>
      <c r="G13" s="143"/>
      <c r="H13" s="143"/>
      <c r="I13" s="143"/>
      <c r="J13" s="144"/>
      <c r="K13" s="87"/>
      <c r="L13" s="87"/>
      <c r="M13" s="87"/>
      <c r="N13" s="87"/>
      <c r="O13" s="91"/>
      <c r="P13" s="87"/>
      <c r="Q13" s="87"/>
      <c r="R13" s="87"/>
      <c r="S13" s="87"/>
      <c r="T13" s="87"/>
      <c r="U13" s="87"/>
      <c r="V13" s="87"/>
      <c r="W13" s="92"/>
      <c r="X13" s="74"/>
      <c r="Y13" s="74"/>
      <c r="Z13" s="99"/>
      <c r="AA13" s="34"/>
      <c r="AB13" s="100"/>
      <c r="AC13" s="84"/>
      <c r="AD13" s="89"/>
      <c r="AE13"/>
      <c r="AG13"/>
      <c r="AH13"/>
    </row>
    <row r="14" spans="1:34" ht="90" x14ac:dyDescent="0.25">
      <c r="A14" s="75"/>
      <c r="B14" s="75"/>
      <c r="C14" s="76"/>
      <c r="D14" s="77" t="s">
        <v>1</v>
      </c>
      <c r="E14" s="77" t="s">
        <v>2</v>
      </c>
      <c r="F14" s="77" t="s">
        <v>3</v>
      </c>
      <c r="G14" s="101" t="s">
        <v>70</v>
      </c>
      <c r="H14" s="102" t="s">
        <v>9</v>
      </c>
      <c r="I14" s="77" t="s">
        <v>6</v>
      </c>
      <c r="J14" s="77" t="s">
        <v>5</v>
      </c>
      <c r="K14" s="103" t="s">
        <v>14</v>
      </c>
      <c r="L14" s="77" t="s">
        <v>11</v>
      </c>
      <c r="M14" s="77" t="s">
        <v>88</v>
      </c>
      <c r="N14" s="77" t="s">
        <v>89</v>
      </c>
      <c r="O14" s="80" t="s">
        <v>90</v>
      </c>
      <c r="P14" s="80" t="s">
        <v>18</v>
      </c>
      <c r="Q14" s="103" t="s">
        <v>12</v>
      </c>
      <c r="R14" s="103" t="s">
        <v>15</v>
      </c>
      <c r="S14" s="80" t="s">
        <v>13</v>
      </c>
      <c r="T14" s="80" t="s">
        <v>17</v>
      </c>
      <c r="U14" s="81" t="s">
        <v>76</v>
      </c>
      <c r="V14" s="5" t="s">
        <v>19</v>
      </c>
      <c r="W14" s="5" t="s">
        <v>91</v>
      </c>
      <c r="X14" s="5"/>
      <c r="Y14" s="5"/>
      <c r="AB14" s="104"/>
      <c r="AC14" s="104"/>
      <c r="AD14" s="105"/>
      <c r="AE14" s="106"/>
      <c r="AF14" s="66"/>
      <c r="AG14" s="34"/>
      <c r="AH14" s="84"/>
    </row>
    <row r="15" spans="1:34" ht="14.5" x14ac:dyDescent="0.25">
      <c r="A15" s="107" t="s">
        <v>92</v>
      </c>
      <c r="B15" s="8">
        <v>2506283070</v>
      </c>
      <c r="C15" s="108" t="s">
        <v>93</v>
      </c>
      <c r="D15" s="109">
        <v>96</v>
      </c>
      <c r="E15" s="109">
        <v>99</v>
      </c>
      <c r="F15" s="109">
        <v>95</v>
      </c>
      <c r="G15" s="109">
        <f>AVERAGE(D15:F15)</f>
        <v>96.6666666666667</v>
      </c>
      <c r="H15" s="109">
        <f>(G15*20/98.67)</f>
        <v>19.593932637410902</v>
      </c>
      <c r="I15" s="109">
        <v>83</v>
      </c>
      <c r="J15" s="109">
        <v>97</v>
      </c>
      <c r="K15" s="110">
        <v>81</v>
      </c>
      <c r="L15" s="109">
        <v>85</v>
      </c>
      <c r="M15" s="109">
        <v>92</v>
      </c>
      <c r="N15" s="109">
        <v>88</v>
      </c>
      <c r="O15" s="109">
        <v>95</v>
      </c>
      <c r="P15" s="110">
        <v>80</v>
      </c>
      <c r="Q15" s="110">
        <v>93</v>
      </c>
      <c r="R15" s="110">
        <v>85</v>
      </c>
      <c r="S15" s="110">
        <v>91</v>
      </c>
      <c r="T15" s="110">
        <v>86</v>
      </c>
      <c r="U15" s="111">
        <f>AVERAGE(I15:T15)</f>
        <v>88</v>
      </c>
      <c r="V15" s="111">
        <f>(U15*15/93.22)</f>
        <v>14.160051491096301</v>
      </c>
      <c r="W15" s="112">
        <f>SUM(H15+V15)</f>
        <v>33.753984128507199</v>
      </c>
      <c r="X15" s="99"/>
      <c r="Y15" s="99"/>
      <c r="AB15" s="95"/>
      <c r="AC15" s="95"/>
      <c r="AD15" s="99"/>
      <c r="AE15" s="74"/>
      <c r="AF15" s="100"/>
      <c r="AG15" s="34"/>
      <c r="AH15" s="100"/>
    </row>
    <row r="16" spans="1:34" ht="14.5" x14ac:dyDescent="0.25">
      <c r="A16" s="107" t="s">
        <v>94</v>
      </c>
      <c r="B16" s="8">
        <v>2506283071</v>
      </c>
      <c r="C16" s="108" t="s">
        <v>93</v>
      </c>
      <c r="D16" s="109">
        <v>98</v>
      </c>
      <c r="E16" s="109">
        <v>99</v>
      </c>
      <c r="F16" s="109">
        <v>95</v>
      </c>
      <c r="G16" s="109">
        <f t="shared" ref="G16:G21" si="0">AVERAGE(D16:F16)</f>
        <v>97.3333333333333</v>
      </c>
      <c r="H16" s="109">
        <f t="shared" ref="H16:H21" si="1">(G16*20/98.67)</f>
        <v>19.729063207324099</v>
      </c>
      <c r="I16" s="109">
        <v>85</v>
      </c>
      <c r="J16" s="109">
        <v>95</v>
      </c>
      <c r="K16" s="109">
        <v>90</v>
      </c>
      <c r="L16" s="12">
        <v>78</v>
      </c>
      <c r="M16" s="109">
        <v>97</v>
      </c>
      <c r="N16" s="12">
        <v>90</v>
      </c>
      <c r="O16" s="109">
        <v>95</v>
      </c>
      <c r="P16" s="109">
        <v>88</v>
      </c>
      <c r="Q16" s="109">
        <v>95</v>
      </c>
      <c r="R16" s="109">
        <v>95</v>
      </c>
      <c r="S16" s="109">
        <v>93</v>
      </c>
      <c r="T16" s="109">
        <v>99</v>
      </c>
      <c r="U16" s="111">
        <f t="shared" ref="U16:U21" si="2">AVERAGE(I16:T16)</f>
        <v>91.6666666666667</v>
      </c>
      <c r="V16" s="111">
        <f t="shared" ref="V16:V21" si="3">(U16*15/93.22)</f>
        <v>14.7500536365587</v>
      </c>
      <c r="W16" s="112">
        <f t="shared" ref="W16:W21" si="4">SUM(H16+V16)</f>
        <v>34.4791168438827</v>
      </c>
      <c r="X16" s="99"/>
      <c r="Y16" s="99"/>
      <c r="AB16" s="74"/>
      <c r="AC16" s="74"/>
      <c r="AD16" s="99"/>
      <c r="AE16" s="74"/>
      <c r="AF16" s="100"/>
      <c r="AG16" s="34"/>
      <c r="AH16" s="100"/>
    </row>
    <row r="17" spans="1:34" ht="14.5" x14ac:dyDescent="0.25">
      <c r="A17" s="107" t="s">
        <v>95</v>
      </c>
      <c r="B17" s="8">
        <v>2506283069</v>
      </c>
      <c r="C17" s="108" t="s">
        <v>93</v>
      </c>
      <c r="D17" s="109">
        <v>99</v>
      </c>
      <c r="E17" s="109">
        <v>99</v>
      </c>
      <c r="F17" s="109">
        <v>95</v>
      </c>
      <c r="G17" s="109">
        <f t="shared" si="0"/>
        <v>97.6666666666667</v>
      </c>
      <c r="H17" s="109">
        <f t="shared" si="1"/>
        <v>19.7966284922807</v>
      </c>
      <c r="I17" s="109">
        <v>86</v>
      </c>
      <c r="J17" s="109">
        <v>96</v>
      </c>
      <c r="K17" s="110">
        <v>90</v>
      </c>
      <c r="L17" s="109">
        <v>89</v>
      </c>
      <c r="M17" s="109">
        <v>92</v>
      </c>
      <c r="N17" s="109">
        <v>90</v>
      </c>
      <c r="O17" s="109">
        <v>95</v>
      </c>
      <c r="P17" s="110">
        <v>87</v>
      </c>
      <c r="Q17" s="110">
        <v>96</v>
      </c>
      <c r="R17" s="110">
        <v>85</v>
      </c>
      <c r="S17" s="110">
        <v>88</v>
      </c>
      <c r="T17" s="110">
        <v>94</v>
      </c>
      <c r="U17" s="111">
        <f t="shared" si="2"/>
        <v>90.6666666666667</v>
      </c>
      <c r="V17" s="111">
        <f t="shared" si="3"/>
        <v>14.589143960523501</v>
      </c>
      <c r="W17" s="112">
        <f t="shared" si="4"/>
        <v>34.385772452804197</v>
      </c>
      <c r="X17" s="99"/>
      <c r="Y17" s="99"/>
      <c r="AB17" s="95"/>
      <c r="AC17" s="95"/>
      <c r="AD17" s="99"/>
      <c r="AE17" s="74"/>
      <c r="AF17" s="100"/>
      <c r="AG17" s="34"/>
      <c r="AH17" s="100"/>
    </row>
    <row r="18" spans="1:34" ht="14.5" x14ac:dyDescent="0.25">
      <c r="A18" s="107" t="s">
        <v>96</v>
      </c>
      <c r="B18" s="8">
        <v>2506283068</v>
      </c>
      <c r="C18" s="108" t="s">
        <v>93</v>
      </c>
      <c r="D18" s="109">
        <v>98</v>
      </c>
      <c r="E18" s="109">
        <v>99</v>
      </c>
      <c r="F18" s="109">
        <v>94</v>
      </c>
      <c r="G18" s="109">
        <f t="shared" si="0"/>
        <v>97</v>
      </c>
      <c r="H18" s="109">
        <f t="shared" si="1"/>
        <v>19.661497922367499</v>
      </c>
      <c r="I18" s="109">
        <v>79</v>
      </c>
      <c r="J18" s="109">
        <v>91</v>
      </c>
      <c r="K18" s="110">
        <v>81</v>
      </c>
      <c r="L18" s="12">
        <v>79</v>
      </c>
      <c r="M18" s="109">
        <v>89</v>
      </c>
      <c r="N18" s="12">
        <v>82</v>
      </c>
      <c r="O18" s="109">
        <v>95</v>
      </c>
      <c r="P18" s="110">
        <v>85</v>
      </c>
      <c r="Q18" s="110">
        <v>92</v>
      </c>
      <c r="R18" s="110">
        <v>85</v>
      </c>
      <c r="S18" s="110">
        <v>87</v>
      </c>
      <c r="T18" s="110">
        <v>92</v>
      </c>
      <c r="U18" s="111">
        <f t="shared" si="2"/>
        <v>86.4166666666667</v>
      </c>
      <c r="V18" s="111">
        <f t="shared" si="3"/>
        <v>13.905277837373999</v>
      </c>
      <c r="W18" s="112">
        <f t="shared" si="4"/>
        <v>33.566775759741397</v>
      </c>
      <c r="X18" s="99"/>
      <c r="Y18" s="99"/>
      <c r="AB18" s="95"/>
      <c r="AC18" s="95"/>
      <c r="AD18" s="99"/>
      <c r="AE18" s="74"/>
      <c r="AF18" s="100"/>
      <c r="AG18" s="34"/>
      <c r="AH18" s="100"/>
    </row>
    <row r="19" spans="1:34" ht="14.5" x14ac:dyDescent="0.25">
      <c r="A19" s="113" t="s">
        <v>97</v>
      </c>
      <c r="B19" s="8">
        <v>2506283067</v>
      </c>
      <c r="C19" s="5" t="s">
        <v>93</v>
      </c>
      <c r="D19" s="100">
        <v>99</v>
      </c>
      <c r="E19" s="100">
        <v>99</v>
      </c>
      <c r="F19" s="100">
        <v>95</v>
      </c>
      <c r="G19" s="109">
        <f t="shared" si="0"/>
        <v>97.6666666666667</v>
      </c>
      <c r="H19" s="109">
        <f t="shared" si="1"/>
        <v>19.7966284922807</v>
      </c>
      <c r="I19" s="100">
        <v>89</v>
      </c>
      <c r="J19" s="100">
        <v>93</v>
      </c>
      <c r="K19" s="100">
        <v>81</v>
      </c>
      <c r="L19" s="100">
        <v>86</v>
      </c>
      <c r="M19" s="100">
        <v>97</v>
      </c>
      <c r="N19" s="100">
        <v>88</v>
      </c>
      <c r="O19" s="100">
        <v>95</v>
      </c>
      <c r="P19" s="100">
        <v>82</v>
      </c>
      <c r="Q19" s="100">
        <v>93</v>
      </c>
      <c r="R19" s="100">
        <v>85</v>
      </c>
      <c r="S19" s="100">
        <v>88</v>
      </c>
      <c r="T19" s="100">
        <v>92</v>
      </c>
      <c r="U19" s="111">
        <f t="shared" si="2"/>
        <v>89.0833333333333</v>
      </c>
      <c r="V19" s="111">
        <f t="shared" si="3"/>
        <v>14.3343703068011</v>
      </c>
      <c r="W19" s="112">
        <f t="shared" si="4"/>
        <v>34.130998799081802</v>
      </c>
      <c r="X19" s="99"/>
      <c r="Y19" s="99"/>
    </row>
    <row r="20" spans="1:34" ht="14.5" x14ac:dyDescent="0.25">
      <c r="A20" s="113" t="s">
        <v>98</v>
      </c>
      <c r="B20" s="8">
        <v>2506283065</v>
      </c>
      <c r="C20" s="5" t="s">
        <v>93</v>
      </c>
      <c r="D20" s="100">
        <v>100</v>
      </c>
      <c r="E20" s="100">
        <v>98</v>
      </c>
      <c r="F20" s="100">
        <v>96</v>
      </c>
      <c r="G20" s="109">
        <f t="shared" si="0"/>
        <v>98</v>
      </c>
      <c r="H20" s="109">
        <f t="shared" si="1"/>
        <v>19.864193777237301</v>
      </c>
      <c r="I20" s="100">
        <v>81</v>
      </c>
      <c r="J20" s="100">
        <v>93</v>
      </c>
      <c r="K20" s="100">
        <v>81</v>
      </c>
      <c r="L20" s="100">
        <v>82</v>
      </c>
      <c r="M20" s="100">
        <v>89</v>
      </c>
      <c r="N20" s="100">
        <v>82</v>
      </c>
      <c r="O20" s="100">
        <v>95</v>
      </c>
      <c r="P20" s="100">
        <v>83</v>
      </c>
      <c r="Q20" s="100">
        <v>92</v>
      </c>
      <c r="R20" s="100">
        <v>85</v>
      </c>
      <c r="S20" s="100">
        <v>87</v>
      </c>
      <c r="T20" s="100">
        <v>96</v>
      </c>
      <c r="U20" s="111">
        <f t="shared" si="2"/>
        <v>87.1666666666667</v>
      </c>
      <c r="V20" s="111">
        <f t="shared" si="3"/>
        <v>14.0259600944003</v>
      </c>
      <c r="W20" s="10">
        <f t="shared" si="4"/>
        <v>33.890153871637601</v>
      </c>
      <c r="X20" s="99"/>
      <c r="Y20" s="99"/>
    </row>
    <row r="21" spans="1:34" ht="14.5" x14ac:dyDescent="0.25">
      <c r="A21" s="113" t="s">
        <v>99</v>
      </c>
      <c r="B21" s="8">
        <v>2506283066</v>
      </c>
      <c r="C21" s="5" t="s">
        <v>93</v>
      </c>
      <c r="D21" s="100">
        <v>98</v>
      </c>
      <c r="E21" s="100">
        <v>99</v>
      </c>
      <c r="F21" s="100">
        <v>95</v>
      </c>
      <c r="G21" s="109">
        <f t="shared" si="0"/>
        <v>97.3333333333333</v>
      </c>
      <c r="H21" s="109">
        <f t="shared" si="1"/>
        <v>19.729063207324099</v>
      </c>
      <c r="I21" s="100">
        <v>81</v>
      </c>
      <c r="J21" s="100">
        <v>95</v>
      </c>
      <c r="K21" s="100">
        <v>88</v>
      </c>
      <c r="L21" s="100">
        <v>90</v>
      </c>
      <c r="M21" s="100">
        <v>97</v>
      </c>
      <c r="N21" s="100">
        <v>90</v>
      </c>
      <c r="O21" s="100">
        <v>95</v>
      </c>
      <c r="P21" s="100">
        <v>84</v>
      </c>
      <c r="Q21" s="100">
        <v>91</v>
      </c>
      <c r="R21" s="100">
        <v>85</v>
      </c>
      <c r="S21" s="100">
        <v>94</v>
      </c>
      <c r="T21" s="100">
        <v>89</v>
      </c>
      <c r="U21" s="111">
        <f t="shared" si="2"/>
        <v>89.9166666666667</v>
      </c>
      <c r="V21" s="111">
        <f t="shared" si="3"/>
        <v>14.4684617034971</v>
      </c>
      <c r="W21" s="10">
        <f t="shared" si="4"/>
        <v>34.197524910821201</v>
      </c>
      <c r="X21" s="99"/>
      <c r="Y21" s="99"/>
    </row>
    <row r="22" spans="1:34" x14ac:dyDescent="0.25">
      <c r="J22" s="34"/>
      <c r="K22" s="34"/>
      <c r="L22" s="34"/>
      <c r="M22" s="34"/>
      <c r="N22" s="34"/>
      <c r="S22" s="34"/>
      <c r="T22" s="34"/>
      <c r="U22" s="34"/>
      <c r="V22" s="34"/>
      <c r="W22" s="34"/>
      <c r="X22" s="34"/>
      <c r="Y22" s="34"/>
      <c r="Z22" s="34"/>
      <c r="AA22" s="34"/>
    </row>
    <row r="23" spans="1:34" x14ac:dyDescent="0.25">
      <c r="J23" s="34"/>
      <c r="K23" s="34"/>
      <c r="L23" s="34"/>
      <c r="M23" s="34"/>
      <c r="N23" s="34"/>
      <c r="S23" s="34"/>
      <c r="T23" s="34"/>
      <c r="U23" s="34"/>
      <c r="V23" s="34"/>
      <c r="W23" s="34"/>
      <c r="X23" s="34"/>
      <c r="Y23" s="34"/>
      <c r="Z23" s="34"/>
      <c r="AA23" s="34"/>
    </row>
    <row r="24" spans="1:34" x14ac:dyDescent="0.25">
      <c r="J24" s="34"/>
      <c r="K24" s="34"/>
      <c r="L24" s="34"/>
      <c r="M24" s="34"/>
      <c r="N24" s="34"/>
      <c r="S24" s="34"/>
      <c r="T24" s="34"/>
      <c r="U24" s="34"/>
      <c r="V24" s="34"/>
      <c r="W24" s="34"/>
      <c r="X24" s="34"/>
      <c r="Y24" s="34"/>
      <c r="Z24" s="34"/>
      <c r="AA24" s="34"/>
    </row>
    <row r="25" spans="1:34" x14ac:dyDescent="0.25">
      <c r="J25" s="34"/>
      <c r="K25" s="34"/>
      <c r="L25" s="34"/>
      <c r="M25" s="34"/>
      <c r="N25" s="34"/>
      <c r="S25" s="34"/>
      <c r="T25" s="34"/>
      <c r="U25" s="34"/>
      <c r="V25" s="34"/>
      <c r="W25" s="34"/>
      <c r="X25" s="34"/>
      <c r="Y25" s="34"/>
      <c r="Z25" s="34"/>
      <c r="AA25" s="34"/>
    </row>
    <row r="26" spans="1:34" x14ac:dyDescent="0.25">
      <c r="J26" s="34"/>
      <c r="K26" s="34"/>
      <c r="L26" s="34"/>
      <c r="M26" s="34"/>
      <c r="S26" s="34"/>
      <c r="T26" s="34"/>
      <c r="U26" s="34"/>
      <c r="V26" s="34"/>
      <c r="W26" s="34"/>
      <c r="X26" s="34"/>
      <c r="Y26" s="34"/>
      <c r="Z26" s="34"/>
      <c r="AA26" s="34"/>
    </row>
    <row r="27" spans="1:34" x14ac:dyDescent="0.25">
      <c r="J27" s="34"/>
      <c r="K27" s="34"/>
      <c r="L27" s="34"/>
      <c r="M27" s="34"/>
      <c r="S27" s="34"/>
      <c r="T27" s="34"/>
      <c r="U27" s="34"/>
      <c r="V27" s="34"/>
      <c r="W27" s="34"/>
      <c r="X27" s="34"/>
      <c r="Y27" s="34"/>
      <c r="Z27" s="34"/>
      <c r="AA27" s="34"/>
    </row>
    <row r="28" spans="1:34" x14ac:dyDescent="0.25">
      <c r="J28" s="34"/>
      <c r="K28" s="34"/>
      <c r="L28" s="34"/>
      <c r="M28" s="34"/>
      <c r="S28" s="34"/>
      <c r="T28" s="34"/>
      <c r="U28" s="34"/>
      <c r="V28" s="34"/>
      <c r="W28" s="34"/>
      <c r="X28" s="34"/>
      <c r="Y28" s="34"/>
      <c r="Z28" s="34"/>
      <c r="AA28" s="34"/>
    </row>
    <row r="29" spans="1:34" ht="28" x14ac:dyDescent="0.25">
      <c r="S29" s="34"/>
      <c r="T29" s="34"/>
      <c r="U29" s="34"/>
      <c r="V29" s="34"/>
      <c r="W29" s="34"/>
      <c r="X29" s="34"/>
      <c r="Y29" s="34"/>
      <c r="Z29" s="78" t="s">
        <v>8</v>
      </c>
      <c r="AA29" s="78" t="s">
        <v>100</v>
      </c>
    </row>
    <row r="30" spans="1:34" x14ac:dyDescent="0.25">
      <c r="S30" s="34"/>
      <c r="T30" s="34"/>
      <c r="U30" s="34"/>
      <c r="V30" s="34"/>
      <c r="W30" s="34"/>
      <c r="X30" s="34"/>
      <c r="Y30" s="34"/>
      <c r="Z30" s="62"/>
      <c r="AA30" s="109"/>
    </row>
    <row r="31" spans="1:34" x14ac:dyDescent="0.25">
      <c r="S31" s="34"/>
      <c r="T31" s="34"/>
      <c r="U31" s="34"/>
      <c r="V31" s="34"/>
      <c r="W31" s="34"/>
      <c r="X31" s="34"/>
      <c r="Y31" s="34"/>
      <c r="Z31" s="62"/>
      <c r="AA31" s="109"/>
    </row>
    <row r="32" spans="1:34" x14ac:dyDescent="0.25">
      <c r="S32" s="34"/>
      <c r="T32" s="34"/>
      <c r="U32" s="34"/>
      <c r="V32" s="34"/>
      <c r="W32" s="34"/>
      <c r="X32" s="34"/>
      <c r="Y32" s="34"/>
      <c r="Z32" s="3"/>
      <c r="AA32" s="109"/>
    </row>
    <row r="33" spans="26:27" x14ac:dyDescent="0.25">
      <c r="Z33" s="3"/>
      <c r="AA33" s="109"/>
    </row>
  </sheetData>
  <sheetProtection formatCells="0" formatColumns="0" formatRows="0" insertColumns="0" insertRows="0" insertHyperlinks="0" deleteColumns="0" deleteRows="0" sort="0" autoFilter="0" pivotTables="0"/>
  <mergeCells count="4">
    <mergeCell ref="D1:F1"/>
    <mergeCell ref="T1:U1"/>
    <mergeCell ref="V1:AG1"/>
    <mergeCell ref="F13:J13"/>
  </mergeCells>
  <phoneticPr fontId="3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4"/>
  <sheetViews>
    <sheetView tabSelected="1" topLeftCell="L1" zoomScale="85" zoomScaleNormal="85" workbookViewId="0">
      <pane ySplit="1" topLeftCell="A29" activePane="bottomLeft" state="frozen"/>
      <selection pane="bottomLeft" activeCell="N43" sqref="N43"/>
    </sheetView>
  </sheetViews>
  <sheetFormatPr defaultColWidth="8.7265625" defaultRowHeight="14" x14ac:dyDescent="0.25"/>
  <cols>
    <col min="1" max="1" width="8.7265625" style="34"/>
    <col min="2" max="2" width="12.453125" style="34" customWidth="1"/>
    <col min="3" max="3" width="8.7265625" style="34"/>
    <col min="4" max="4" width="46.54296875" style="34" customWidth="1"/>
    <col min="5" max="5" width="8.7265625" style="34"/>
    <col min="6" max="6" width="8" style="35" customWidth="1"/>
    <col min="7" max="7" width="40" style="34" customWidth="1"/>
    <col min="8" max="8" width="7.81640625" style="34" customWidth="1"/>
    <col min="9" max="9" width="14.54296875" style="36" customWidth="1"/>
    <col min="10" max="10" width="14.54296875" style="36" hidden="1" customWidth="1"/>
    <col min="11" max="11" width="212.453125" style="34" customWidth="1"/>
    <col min="12" max="12" width="8.7265625" style="34"/>
    <col min="13" max="13" width="9.90625" style="34" customWidth="1"/>
    <col min="14" max="14" width="8.6328125" style="36" customWidth="1"/>
    <col min="15" max="15" width="7" style="34" customWidth="1"/>
    <col min="16" max="27" width="8.7265625" style="34"/>
  </cols>
  <sheetData>
    <row r="1" spans="1:14" s="34" customFormat="1" ht="47" customHeight="1" x14ac:dyDescent="0.25">
      <c r="A1" s="2" t="s">
        <v>101</v>
      </c>
      <c r="B1" s="2" t="s">
        <v>67</v>
      </c>
      <c r="C1" s="2" t="s">
        <v>68</v>
      </c>
      <c r="D1" s="37" t="s">
        <v>102</v>
      </c>
      <c r="E1" s="2" t="s">
        <v>103</v>
      </c>
      <c r="F1" s="38" t="s">
        <v>104</v>
      </c>
      <c r="G1" s="39" t="s">
        <v>105</v>
      </c>
      <c r="H1" s="2" t="s">
        <v>103</v>
      </c>
      <c r="I1" s="40" t="s">
        <v>104</v>
      </c>
      <c r="J1" s="40" t="s">
        <v>106</v>
      </c>
      <c r="K1" s="37" t="s">
        <v>107</v>
      </c>
      <c r="L1" s="2" t="s">
        <v>108</v>
      </c>
      <c r="M1" s="41" t="s">
        <v>104</v>
      </c>
      <c r="N1" s="42" t="s">
        <v>109</v>
      </c>
    </row>
    <row r="2" spans="1:14" s="34" customFormat="1" ht="36" customHeight="1" x14ac:dyDescent="0.25">
      <c r="A2" s="43" t="s">
        <v>40</v>
      </c>
      <c r="B2" s="44">
        <v>2406283051</v>
      </c>
      <c r="C2" s="8" t="s">
        <v>24</v>
      </c>
      <c r="D2" s="45" t="s">
        <v>110</v>
      </c>
      <c r="E2" s="46">
        <v>15</v>
      </c>
      <c r="F2" s="3">
        <f t="shared" ref="F2:F11" si="0">(10+E2/E$2*30)</f>
        <v>40</v>
      </c>
      <c r="G2" s="45" t="s">
        <v>111</v>
      </c>
      <c r="H2" s="46">
        <v>13</v>
      </c>
      <c r="I2" s="28">
        <f>(3+H2/H$2*7)</f>
        <v>10</v>
      </c>
      <c r="J2" s="46"/>
      <c r="K2" s="47" t="s">
        <v>112</v>
      </c>
      <c r="L2" s="3">
        <v>44.5</v>
      </c>
      <c r="M2" s="18">
        <f>(L2/L$38*10)</f>
        <v>3.8695652173913002</v>
      </c>
      <c r="N2" s="18">
        <f>SUM(F2+I2+M2)</f>
        <v>53.869565217391298</v>
      </c>
    </row>
    <row r="3" spans="1:14" s="34" customFormat="1" ht="49.5" customHeight="1" x14ac:dyDescent="0.25">
      <c r="A3" s="43" t="s">
        <v>60</v>
      </c>
      <c r="B3" s="44">
        <v>2406283052</v>
      </c>
      <c r="C3" s="8" t="s">
        <v>24</v>
      </c>
      <c r="D3" s="45" t="s">
        <v>113</v>
      </c>
      <c r="E3" s="3">
        <v>6</v>
      </c>
      <c r="F3" s="3">
        <f t="shared" si="0"/>
        <v>22</v>
      </c>
      <c r="G3" s="48" t="s">
        <v>114</v>
      </c>
      <c r="H3" s="3">
        <v>13</v>
      </c>
      <c r="I3" s="28">
        <f t="shared" ref="I3:I34" si="1">(3+H3/H$2*7)</f>
        <v>10</v>
      </c>
      <c r="J3" s="3"/>
      <c r="K3" s="49" t="s">
        <v>115</v>
      </c>
      <c r="L3" s="3">
        <v>56.5</v>
      </c>
      <c r="M3" s="18">
        <f t="shared" ref="M3:M34" si="2">(L3/L$38*10)</f>
        <v>4.9130434782608701</v>
      </c>
      <c r="N3" s="18">
        <f t="shared" ref="N3:N34" si="3">SUM(F3+I3+M3)</f>
        <v>36.913043478260903</v>
      </c>
    </row>
    <row r="4" spans="1:14" s="34" customFormat="1" ht="29" customHeight="1" x14ac:dyDescent="0.25">
      <c r="A4" s="43" t="s">
        <v>52</v>
      </c>
      <c r="B4" s="44">
        <v>2506283035</v>
      </c>
      <c r="C4" s="8" t="s">
        <v>24</v>
      </c>
      <c r="D4" s="50" t="s">
        <v>116</v>
      </c>
      <c r="E4" s="3">
        <v>0</v>
      </c>
      <c r="F4" s="3">
        <v>5</v>
      </c>
      <c r="G4" s="45"/>
      <c r="H4" s="3"/>
      <c r="I4" s="28">
        <f t="shared" si="1"/>
        <v>3</v>
      </c>
      <c r="J4" s="3"/>
      <c r="K4" s="49" t="s">
        <v>117</v>
      </c>
      <c r="L4" s="3">
        <v>5</v>
      </c>
      <c r="M4" s="18">
        <f t="shared" si="2"/>
        <v>0.434782608695652</v>
      </c>
      <c r="N4" s="18">
        <f t="shared" si="3"/>
        <v>8.4347826086956506</v>
      </c>
    </row>
    <row r="5" spans="1:14" s="34" customFormat="1" ht="29" customHeight="1" x14ac:dyDescent="0.25">
      <c r="A5" s="43" t="s">
        <v>35</v>
      </c>
      <c r="B5" s="44">
        <v>2506283052</v>
      </c>
      <c r="C5" s="8" t="s">
        <v>24</v>
      </c>
      <c r="D5" s="45" t="s">
        <v>113</v>
      </c>
      <c r="E5" s="3">
        <v>6</v>
      </c>
      <c r="F5" s="3">
        <f t="shared" si="0"/>
        <v>22</v>
      </c>
      <c r="G5" s="48" t="s">
        <v>118</v>
      </c>
      <c r="H5" s="3">
        <v>5</v>
      </c>
      <c r="I5" s="28">
        <f t="shared" si="1"/>
        <v>5.6923076923076898</v>
      </c>
      <c r="J5" s="3"/>
      <c r="K5" s="49" t="s">
        <v>119</v>
      </c>
      <c r="L5" s="3">
        <v>9</v>
      </c>
      <c r="M5" s="18">
        <f t="shared" si="2"/>
        <v>0.78260869565217395</v>
      </c>
      <c r="N5" s="18">
        <f t="shared" si="3"/>
        <v>28.474916387959901</v>
      </c>
    </row>
    <row r="6" spans="1:14" s="34" customFormat="1" ht="29" customHeight="1" x14ac:dyDescent="0.25">
      <c r="A6" s="43" t="s">
        <v>45</v>
      </c>
      <c r="B6" s="44">
        <v>2506283039</v>
      </c>
      <c r="C6" s="8" t="s">
        <v>24</v>
      </c>
      <c r="D6" s="45" t="s">
        <v>120</v>
      </c>
      <c r="E6" s="3">
        <v>1</v>
      </c>
      <c r="F6" s="3">
        <v>6</v>
      </c>
      <c r="G6" s="45" t="s">
        <v>121</v>
      </c>
      <c r="H6" s="3">
        <v>5</v>
      </c>
      <c r="I6" s="28">
        <f t="shared" si="1"/>
        <v>5.6923076923076898</v>
      </c>
      <c r="J6" s="3"/>
      <c r="K6" s="51" t="s">
        <v>122</v>
      </c>
      <c r="L6" s="3">
        <v>6</v>
      </c>
      <c r="M6" s="18">
        <f t="shared" si="2"/>
        <v>0.52173913043478304</v>
      </c>
      <c r="N6" s="18">
        <f t="shared" si="3"/>
        <v>12.2140468227425</v>
      </c>
    </row>
    <row r="7" spans="1:14" s="34" customFormat="1" ht="29" customHeight="1" x14ac:dyDescent="0.25">
      <c r="A7" s="43" t="s">
        <v>25</v>
      </c>
      <c r="B7" s="44">
        <v>2506283028</v>
      </c>
      <c r="C7" s="8" t="s">
        <v>24</v>
      </c>
      <c r="D7" s="45" t="s">
        <v>123</v>
      </c>
      <c r="E7" s="3">
        <v>6</v>
      </c>
      <c r="F7" s="3">
        <f t="shared" si="0"/>
        <v>22</v>
      </c>
      <c r="G7" s="48" t="s">
        <v>124</v>
      </c>
      <c r="H7" s="46">
        <v>3</v>
      </c>
      <c r="I7" s="28">
        <f t="shared" si="1"/>
        <v>4.6153846153846096</v>
      </c>
      <c r="J7" s="46"/>
      <c r="K7" s="49" t="s">
        <v>125</v>
      </c>
      <c r="L7" s="3">
        <v>40.5</v>
      </c>
      <c r="M7" s="18">
        <f t="shared" si="2"/>
        <v>3.52173913043478</v>
      </c>
      <c r="N7" s="18">
        <f t="shared" si="3"/>
        <v>30.137123745819402</v>
      </c>
    </row>
    <row r="8" spans="1:14" s="34" customFormat="1" ht="29" customHeight="1" x14ac:dyDescent="0.25">
      <c r="A8" s="43" t="s">
        <v>27</v>
      </c>
      <c r="B8" s="44">
        <v>2506283031</v>
      </c>
      <c r="C8" s="8" t="s">
        <v>24</v>
      </c>
      <c r="D8" s="45" t="s">
        <v>126</v>
      </c>
      <c r="E8" s="3">
        <v>4</v>
      </c>
      <c r="F8" s="3">
        <f t="shared" si="0"/>
        <v>18</v>
      </c>
      <c r="G8" s="48" t="s">
        <v>127</v>
      </c>
      <c r="H8" s="3">
        <v>2</v>
      </c>
      <c r="I8" s="28">
        <f t="shared" si="1"/>
        <v>4.0769230769230802</v>
      </c>
      <c r="J8" s="3"/>
      <c r="K8" s="49" t="s">
        <v>128</v>
      </c>
      <c r="L8" s="3">
        <v>8</v>
      </c>
      <c r="M8" s="18">
        <f t="shared" si="2"/>
        <v>0.69565217391304346</v>
      </c>
      <c r="N8" s="18">
        <f t="shared" si="3"/>
        <v>22.772575250836123</v>
      </c>
    </row>
    <row r="9" spans="1:14" s="34" customFormat="1" ht="29" customHeight="1" x14ac:dyDescent="0.25">
      <c r="A9" s="43" t="s">
        <v>33</v>
      </c>
      <c r="B9" s="44">
        <v>2506283023</v>
      </c>
      <c r="C9" s="8" t="s">
        <v>24</v>
      </c>
      <c r="D9" s="50" t="s">
        <v>129</v>
      </c>
      <c r="E9" s="3">
        <v>0</v>
      </c>
      <c r="F9" s="3">
        <v>10</v>
      </c>
      <c r="G9" s="45" t="s">
        <v>130</v>
      </c>
      <c r="H9" s="3">
        <v>5</v>
      </c>
      <c r="I9" s="28">
        <f t="shared" si="1"/>
        <v>5.6923076923076898</v>
      </c>
      <c r="J9" s="3"/>
      <c r="K9" s="49" t="s">
        <v>131</v>
      </c>
      <c r="L9" s="3">
        <v>2</v>
      </c>
      <c r="M9" s="18">
        <f t="shared" si="2"/>
        <v>0.173913043478261</v>
      </c>
      <c r="N9" s="18">
        <f t="shared" si="3"/>
        <v>15.866220735785999</v>
      </c>
    </row>
    <row r="10" spans="1:14" s="34" customFormat="1" ht="29" customHeight="1" x14ac:dyDescent="0.25">
      <c r="A10" s="43" t="s">
        <v>132</v>
      </c>
      <c r="B10" s="44">
        <v>2506283043</v>
      </c>
      <c r="C10" s="8" t="s">
        <v>24</v>
      </c>
      <c r="D10" s="50" t="s">
        <v>133</v>
      </c>
      <c r="E10" s="3">
        <v>3</v>
      </c>
      <c r="F10" s="3">
        <v>16</v>
      </c>
      <c r="G10" s="48" t="s">
        <v>134</v>
      </c>
      <c r="H10" s="3">
        <v>7</v>
      </c>
      <c r="I10" s="28">
        <f t="shared" si="1"/>
        <v>6.7692307692307701</v>
      </c>
      <c r="J10" s="3"/>
      <c r="K10" s="47" t="s">
        <v>135</v>
      </c>
      <c r="L10" s="19">
        <v>35</v>
      </c>
      <c r="M10" s="18">
        <f t="shared" si="2"/>
        <v>3.0434782608695699</v>
      </c>
      <c r="N10" s="18">
        <f t="shared" si="3"/>
        <v>25.812709030100301</v>
      </c>
    </row>
    <row r="11" spans="1:14" s="34" customFormat="1" ht="33.75" customHeight="1" x14ac:dyDescent="0.25">
      <c r="A11" s="43" t="s">
        <v>26</v>
      </c>
      <c r="B11" s="44">
        <v>2506283018</v>
      </c>
      <c r="C11" s="8" t="s">
        <v>24</v>
      </c>
      <c r="D11" s="45" t="s">
        <v>136</v>
      </c>
      <c r="E11" s="3">
        <v>9.5</v>
      </c>
      <c r="F11" s="3">
        <f t="shared" si="0"/>
        <v>29</v>
      </c>
      <c r="G11" s="45" t="s">
        <v>121</v>
      </c>
      <c r="H11" s="3">
        <v>5</v>
      </c>
      <c r="I11" s="28">
        <f t="shared" si="1"/>
        <v>5.6923076923076898</v>
      </c>
      <c r="J11" s="11"/>
      <c r="K11" s="49" t="s">
        <v>137</v>
      </c>
      <c r="L11" s="3">
        <v>11</v>
      </c>
      <c r="M11" s="18">
        <f t="shared" si="2"/>
        <v>0.95652173913043503</v>
      </c>
      <c r="N11" s="18">
        <f t="shared" si="3"/>
        <v>35.648829431438102</v>
      </c>
    </row>
    <row r="12" spans="1:14" s="34" customFormat="1" ht="53.25" customHeight="1" x14ac:dyDescent="0.25">
      <c r="A12" s="43" t="s">
        <v>38</v>
      </c>
      <c r="B12" s="44">
        <v>2506283037</v>
      </c>
      <c r="C12" s="8" t="s">
        <v>24</v>
      </c>
      <c r="D12" s="50" t="s">
        <v>129</v>
      </c>
      <c r="E12" s="46">
        <v>0</v>
      </c>
      <c r="F12" s="3">
        <v>10</v>
      </c>
      <c r="G12" s="48" t="s">
        <v>138</v>
      </c>
      <c r="H12" s="3">
        <v>2</v>
      </c>
      <c r="I12" s="28">
        <f t="shared" si="1"/>
        <v>4.0769230769230802</v>
      </c>
      <c r="J12" s="3"/>
      <c r="K12" s="49" t="s">
        <v>139</v>
      </c>
      <c r="L12" s="3">
        <v>16.5</v>
      </c>
      <c r="M12" s="18">
        <f t="shared" si="2"/>
        <v>1.4347826086956501</v>
      </c>
      <c r="N12" s="18">
        <f t="shared" si="3"/>
        <v>15.511705685618701</v>
      </c>
    </row>
    <row r="13" spans="1:14" s="34" customFormat="1" ht="29" customHeight="1" x14ac:dyDescent="0.25">
      <c r="A13" s="43" t="s">
        <v>28</v>
      </c>
      <c r="B13" s="44">
        <v>2506283025</v>
      </c>
      <c r="C13" s="8" t="s">
        <v>24</v>
      </c>
      <c r="D13" s="128" t="s">
        <v>238</v>
      </c>
      <c r="E13" s="3">
        <v>3</v>
      </c>
      <c r="F13" s="46">
        <v>16</v>
      </c>
      <c r="G13" s="48" t="s">
        <v>140</v>
      </c>
      <c r="H13" s="3">
        <v>7</v>
      </c>
      <c r="I13" s="16">
        <f t="shared" si="1"/>
        <v>6.7692307692307701</v>
      </c>
      <c r="J13" s="3"/>
      <c r="K13" s="49" t="s">
        <v>141</v>
      </c>
      <c r="L13" s="46">
        <v>10</v>
      </c>
      <c r="M13" s="18">
        <f t="shared" si="2"/>
        <v>0.86956521739130399</v>
      </c>
      <c r="N13" s="18">
        <f t="shared" si="3"/>
        <v>23.638795986622075</v>
      </c>
    </row>
    <row r="14" spans="1:14" s="34" customFormat="1" ht="29" customHeight="1" x14ac:dyDescent="0.25">
      <c r="A14" s="43" t="s">
        <v>55</v>
      </c>
      <c r="B14" s="44">
        <v>2506283027</v>
      </c>
      <c r="C14" s="8" t="s">
        <v>24</v>
      </c>
      <c r="D14" s="52" t="s">
        <v>116</v>
      </c>
      <c r="E14" s="53">
        <v>0</v>
      </c>
      <c r="F14" s="3">
        <v>5</v>
      </c>
      <c r="G14" s="53"/>
      <c r="H14" s="53"/>
      <c r="I14" s="28">
        <f t="shared" si="1"/>
        <v>3</v>
      </c>
      <c r="J14" s="53"/>
      <c r="K14" s="53" t="s">
        <v>142</v>
      </c>
      <c r="L14" s="54"/>
      <c r="M14" s="18">
        <f t="shared" si="2"/>
        <v>0</v>
      </c>
      <c r="N14" s="18">
        <f t="shared" si="3"/>
        <v>8</v>
      </c>
    </row>
    <row r="15" spans="1:14" s="34" customFormat="1" ht="29" customHeight="1" x14ac:dyDescent="0.25">
      <c r="A15" s="43" t="s">
        <v>37</v>
      </c>
      <c r="B15" s="44">
        <v>2506283040</v>
      </c>
      <c r="C15" s="8" t="s">
        <v>24</v>
      </c>
      <c r="D15" s="45" t="s">
        <v>143</v>
      </c>
      <c r="E15" s="3">
        <v>7.5</v>
      </c>
      <c r="F15" s="3">
        <f t="shared" ref="F15:F48" si="4">(10+E15/E$2*30)</f>
        <v>25</v>
      </c>
      <c r="G15" s="45" t="s">
        <v>144</v>
      </c>
      <c r="H15" s="3">
        <v>12</v>
      </c>
      <c r="I15" s="28">
        <f t="shared" si="1"/>
        <v>9.4615384615384599</v>
      </c>
      <c r="J15" s="3"/>
      <c r="K15" s="49" t="s">
        <v>145</v>
      </c>
      <c r="L15" s="3">
        <v>34</v>
      </c>
      <c r="M15" s="18">
        <f t="shared" si="2"/>
        <v>2.9565217391304301</v>
      </c>
      <c r="N15" s="18">
        <f t="shared" si="3"/>
        <v>37.418060200668897</v>
      </c>
    </row>
    <row r="16" spans="1:14" s="34" customFormat="1" ht="36.75" customHeight="1" x14ac:dyDescent="0.25">
      <c r="A16" s="43" t="s">
        <v>42</v>
      </c>
      <c r="B16" s="44">
        <v>2506283030</v>
      </c>
      <c r="C16" s="8" t="s">
        <v>24</v>
      </c>
      <c r="D16" s="50" t="s">
        <v>146</v>
      </c>
      <c r="E16" s="3">
        <v>3</v>
      </c>
      <c r="F16" s="46">
        <v>16</v>
      </c>
      <c r="G16" s="48" t="s">
        <v>147</v>
      </c>
      <c r="H16" s="3">
        <v>8</v>
      </c>
      <c r="I16" s="28">
        <f t="shared" si="1"/>
        <v>7.3076923076923102</v>
      </c>
      <c r="J16" s="3"/>
      <c r="K16" s="49" t="s">
        <v>148</v>
      </c>
      <c r="L16" s="3">
        <v>42.5</v>
      </c>
      <c r="M16" s="18">
        <f t="shared" si="2"/>
        <v>3.6956521739130399</v>
      </c>
      <c r="N16" s="18">
        <f t="shared" si="3"/>
        <v>27.003344481605399</v>
      </c>
    </row>
    <row r="17" spans="1:14" s="34" customFormat="1" ht="29" customHeight="1" x14ac:dyDescent="0.25">
      <c r="A17" s="43" t="s">
        <v>41</v>
      </c>
      <c r="B17" s="44">
        <v>2506283050</v>
      </c>
      <c r="C17" s="8" t="s">
        <v>24</v>
      </c>
      <c r="D17" s="55" t="s">
        <v>149</v>
      </c>
      <c r="E17" s="3">
        <v>0</v>
      </c>
      <c r="F17" s="3">
        <v>10</v>
      </c>
      <c r="G17" s="45" t="s">
        <v>150</v>
      </c>
      <c r="H17" s="3">
        <v>8</v>
      </c>
      <c r="I17" s="28">
        <f t="shared" si="1"/>
        <v>7.3076923076923102</v>
      </c>
      <c r="J17" s="3"/>
      <c r="K17" s="47" t="s">
        <v>151</v>
      </c>
      <c r="L17" s="3">
        <v>36</v>
      </c>
      <c r="M17" s="18">
        <f t="shared" si="2"/>
        <v>3.1304347826086998</v>
      </c>
      <c r="N17" s="18">
        <f t="shared" si="3"/>
        <v>20.438127090300998</v>
      </c>
    </row>
    <row r="18" spans="1:14" s="34" customFormat="1" ht="29" customHeight="1" x14ac:dyDescent="0.25">
      <c r="A18" s="43" t="s">
        <v>48</v>
      </c>
      <c r="B18" s="44">
        <v>2506283051</v>
      </c>
      <c r="C18" s="8" t="s">
        <v>24</v>
      </c>
      <c r="D18" s="48" t="s">
        <v>152</v>
      </c>
      <c r="E18" s="3">
        <v>3.5</v>
      </c>
      <c r="F18" s="3">
        <f t="shared" si="4"/>
        <v>17</v>
      </c>
      <c r="G18" s="45" t="s">
        <v>153</v>
      </c>
      <c r="H18" s="3">
        <v>5</v>
      </c>
      <c r="I18" s="28">
        <f t="shared" si="1"/>
        <v>5.6923076923076898</v>
      </c>
      <c r="J18" s="3"/>
      <c r="K18" s="49" t="s">
        <v>154</v>
      </c>
      <c r="L18" s="3">
        <v>2</v>
      </c>
      <c r="M18" s="18">
        <f t="shared" si="2"/>
        <v>0.173913043478261</v>
      </c>
      <c r="N18" s="18">
        <f t="shared" si="3"/>
        <v>22.866220735786001</v>
      </c>
    </row>
    <row r="19" spans="1:14" s="34" customFormat="1" ht="29" customHeight="1" x14ac:dyDescent="0.25">
      <c r="A19" s="43" t="s">
        <v>36</v>
      </c>
      <c r="B19" s="44">
        <v>2506283021</v>
      </c>
      <c r="C19" s="8" t="s">
        <v>24</v>
      </c>
      <c r="D19" s="45" t="s">
        <v>155</v>
      </c>
      <c r="E19" s="3">
        <v>9</v>
      </c>
      <c r="F19" s="3">
        <f t="shared" si="4"/>
        <v>28</v>
      </c>
      <c r="G19" s="45" t="s">
        <v>156</v>
      </c>
      <c r="H19" s="3">
        <v>8</v>
      </c>
      <c r="I19" s="28">
        <f t="shared" si="1"/>
        <v>7.3076923076923102</v>
      </c>
      <c r="J19" s="3"/>
      <c r="K19" s="49" t="s">
        <v>157</v>
      </c>
      <c r="L19" s="3">
        <v>7</v>
      </c>
      <c r="M19" s="18">
        <f t="shared" si="2"/>
        <v>0.60869565217391297</v>
      </c>
      <c r="N19" s="18">
        <f t="shared" si="3"/>
        <v>35.916387959866199</v>
      </c>
    </row>
    <row r="20" spans="1:14" s="34" customFormat="1" ht="29" customHeight="1" x14ac:dyDescent="0.25">
      <c r="A20" s="43" t="s">
        <v>43</v>
      </c>
      <c r="B20" s="44">
        <v>2506283033</v>
      </c>
      <c r="C20" s="8" t="s">
        <v>24</v>
      </c>
      <c r="D20" s="50" t="s">
        <v>129</v>
      </c>
      <c r="E20" s="3">
        <v>0</v>
      </c>
      <c r="F20" s="3">
        <v>10</v>
      </c>
      <c r="G20" s="45"/>
      <c r="H20" s="3"/>
      <c r="I20" s="28">
        <f t="shared" si="1"/>
        <v>3</v>
      </c>
      <c r="J20" s="3"/>
      <c r="K20" s="49" t="s">
        <v>158</v>
      </c>
      <c r="L20" s="3">
        <v>60.5</v>
      </c>
      <c r="M20" s="18">
        <f t="shared" si="2"/>
        <v>5.2608695652173898</v>
      </c>
      <c r="N20" s="18">
        <f t="shared" si="3"/>
        <v>18.260869565217401</v>
      </c>
    </row>
    <row r="21" spans="1:14" s="34" customFormat="1" ht="29" customHeight="1" x14ac:dyDescent="0.25">
      <c r="A21" s="43" t="s">
        <v>34</v>
      </c>
      <c r="B21" s="44">
        <v>2506283026</v>
      </c>
      <c r="C21" s="8" t="s">
        <v>24</v>
      </c>
      <c r="D21" s="45" t="s">
        <v>159</v>
      </c>
      <c r="E21" s="3">
        <v>8</v>
      </c>
      <c r="F21" s="3">
        <v>26</v>
      </c>
      <c r="G21" s="45"/>
      <c r="H21" s="3"/>
      <c r="I21" s="28">
        <f t="shared" si="1"/>
        <v>3</v>
      </c>
      <c r="J21" s="3"/>
      <c r="K21" s="47" t="s">
        <v>160</v>
      </c>
      <c r="L21" s="3">
        <v>17.5</v>
      </c>
      <c r="M21" s="18">
        <f t="shared" si="2"/>
        <v>1.52173913043478</v>
      </c>
      <c r="N21" s="18">
        <f t="shared" si="3"/>
        <v>30.521739130434799</v>
      </c>
    </row>
    <row r="22" spans="1:14" s="34" customFormat="1" ht="40.5" customHeight="1" x14ac:dyDescent="0.25">
      <c r="A22" s="43" t="s">
        <v>47</v>
      </c>
      <c r="B22" s="44">
        <v>2506283034</v>
      </c>
      <c r="C22" s="8" t="s">
        <v>24</v>
      </c>
      <c r="D22" s="45" t="s">
        <v>161</v>
      </c>
      <c r="E22" s="3">
        <v>7.5</v>
      </c>
      <c r="F22" s="3">
        <f t="shared" si="4"/>
        <v>25</v>
      </c>
      <c r="G22" s="45"/>
      <c r="H22" s="3"/>
      <c r="I22" s="28">
        <f t="shared" si="1"/>
        <v>3</v>
      </c>
      <c r="J22" s="3"/>
      <c r="K22" s="49" t="s">
        <v>162</v>
      </c>
      <c r="L22" s="3">
        <v>3</v>
      </c>
      <c r="M22" s="18">
        <f t="shared" si="2"/>
        <v>0.26086956521739102</v>
      </c>
      <c r="N22" s="18">
        <f t="shared" si="3"/>
        <v>28.260869565217401</v>
      </c>
    </row>
    <row r="23" spans="1:14" s="34" customFormat="1" ht="32.25" customHeight="1" x14ac:dyDescent="0.25">
      <c r="A23" s="43" t="s">
        <v>51</v>
      </c>
      <c r="B23" s="44">
        <v>2506283019</v>
      </c>
      <c r="C23" s="8" t="s">
        <v>24</v>
      </c>
      <c r="D23" s="50" t="s">
        <v>163</v>
      </c>
      <c r="E23" s="3">
        <v>1</v>
      </c>
      <c r="F23" s="3">
        <v>12</v>
      </c>
      <c r="G23" s="45"/>
      <c r="H23" s="3"/>
      <c r="I23" s="28">
        <f t="shared" si="1"/>
        <v>3</v>
      </c>
      <c r="J23" s="3"/>
      <c r="K23" s="49" t="s">
        <v>164</v>
      </c>
      <c r="L23" s="3">
        <v>2</v>
      </c>
      <c r="M23" s="18">
        <f t="shared" si="2"/>
        <v>0.173913043478261</v>
      </c>
      <c r="N23" s="18">
        <f t="shared" si="3"/>
        <v>15.173913043478301</v>
      </c>
    </row>
    <row r="24" spans="1:14" s="34" customFormat="1" ht="29" customHeight="1" x14ac:dyDescent="0.25">
      <c r="A24" s="43" t="s">
        <v>30</v>
      </c>
      <c r="B24" s="44">
        <v>2506283020</v>
      </c>
      <c r="C24" s="8" t="s">
        <v>24</v>
      </c>
      <c r="D24" s="50" t="s">
        <v>165</v>
      </c>
      <c r="E24" s="3">
        <v>3</v>
      </c>
      <c r="F24" s="3">
        <v>16</v>
      </c>
      <c r="G24" s="45"/>
      <c r="H24" s="3"/>
      <c r="I24" s="28">
        <f t="shared" si="1"/>
        <v>3</v>
      </c>
      <c r="J24" s="3"/>
      <c r="K24" s="47" t="s">
        <v>166</v>
      </c>
      <c r="L24" s="3">
        <v>6</v>
      </c>
      <c r="M24" s="18">
        <f t="shared" si="2"/>
        <v>0.52173913043478304</v>
      </c>
      <c r="N24" s="18">
        <f t="shared" si="3"/>
        <v>19.521739130434799</v>
      </c>
    </row>
    <row r="25" spans="1:14" s="34" customFormat="1" ht="28.5" customHeight="1" x14ac:dyDescent="0.25">
      <c r="A25" s="43" t="s">
        <v>53</v>
      </c>
      <c r="B25" s="44">
        <v>2506283042</v>
      </c>
      <c r="C25" s="8" t="s">
        <v>24</v>
      </c>
      <c r="D25" s="50" t="s">
        <v>167</v>
      </c>
      <c r="E25" s="3">
        <v>3</v>
      </c>
      <c r="F25" s="3">
        <v>16</v>
      </c>
      <c r="G25" s="56"/>
      <c r="H25" s="3"/>
      <c r="I25" s="28">
        <f t="shared" si="1"/>
        <v>3</v>
      </c>
      <c r="J25" s="3"/>
      <c r="K25" s="47" t="s">
        <v>168</v>
      </c>
      <c r="L25" s="3">
        <v>9.5</v>
      </c>
      <c r="M25" s="18">
        <f t="shared" si="2"/>
        <v>0.82608695652173902</v>
      </c>
      <c r="N25" s="18">
        <f t="shared" si="3"/>
        <v>19.826086956521699</v>
      </c>
    </row>
    <row r="26" spans="1:14" s="34" customFormat="1" ht="29" customHeight="1" x14ac:dyDescent="0.25">
      <c r="A26" s="43" t="s">
        <v>31</v>
      </c>
      <c r="B26" s="44">
        <v>2506283049</v>
      </c>
      <c r="C26" s="8" t="s">
        <v>24</v>
      </c>
      <c r="D26" s="45" t="s">
        <v>169</v>
      </c>
      <c r="E26" s="3">
        <v>10.5</v>
      </c>
      <c r="F26" s="3">
        <f t="shared" si="4"/>
        <v>31</v>
      </c>
      <c r="G26" s="45" t="s">
        <v>170</v>
      </c>
      <c r="H26" s="3">
        <v>2</v>
      </c>
      <c r="I26" s="28">
        <f t="shared" si="1"/>
        <v>4.0769230769230802</v>
      </c>
      <c r="J26" s="3"/>
      <c r="K26" s="49" t="s">
        <v>171</v>
      </c>
      <c r="L26" s="3">
        <v>10</v>
      </c>
      <c r="M26" s="18">
        <f t="shared" si="2"/>
        <v>0.86956521739130399</v>
      </c>
      <c r="N26" s="18">
        <f t="shared" si="3"/>
        <v>35.946488294314399</v>
      </c>
    </row>
    <row r="27" spans="1:14" s="34" customFormat="1" ht="35.25" customHeight="1" x14ac:dyDescent="0.25">
      <c r="A27" s="43" t="s">
        <v>23</v>
      </c>
      <c r="B27" s="44">
        <v>2506283041</v>
      </c>
      <c r="C27" s="8" t="s">
        <v>24</v>
      </c>
      <c r="D27" s="45"/>
      <c r="E27" s="3"/>
      <c r="F27" s="3">
        <v>0</v>
      </c>
      <c r="G27" s="56"/>
      <c r="H27" s="3"/>
      <c r="I27" s="28">
        <f t="shared" si="1"/>
        <v>3</v>
      </c>
      <c r="J27" s="3"/>
      <c r="K27" s="49" t="s">
        <v>172</v>
      </c>
      <c r="L27" s="3">
        <v>1</v>
      </c>
      <c r="M27" s="18">
        <f t="shared" si="2"/>
        <v>8.6956521739130405E-2</v>
      </c>
      <c r="N27" s="18">
        <f t="shared" si="3"/>
        <v>3.0869565217391299</v>
      </c>
    </row>
    <row r="28" spans="1:14" s="34" customFormat="1" ht="29" customHeight="1" x14ac:dyDescent="0.25">
      <c r="A28" s="43" t="s">
        <v>58</v>
      </c>
      <c r="B28" s="44">
        <v>2506283044</v>
      </c>
      <c r="C28" s="8" t="s">
        <v>24</v>
      </c>
      <c r="D28" s="57" t="s">
        <v>173</v>
      </c>
      <c r="E28" s="14">
        <v>6.5</v>
      </c>
      <c r="F28" s="14">
        <v>20</v>
      </c>
      <c r="G28" s="57" t="s">
        <v>174</v>
      </c>
      <c r="H28" s="3">
        <v>7</v>
      </c>
      <c r="I28" s="16">
        <f t="shared" si="1"/>
        <v>6.7692307692307701</v>
      </c>
      <c r="J28" s="3"/>
      <c r="K28" s="58" t="s">
        <v>175</v>
      </c>
      <c r="L28" s="14">
        <v>17.5</v>
      </c>
      <c r="M28" s="17">
        <f t="shared" si="2"/>
        <v>1.52173913043478</v>
      </c>
      <c r="N28" s="17">
        <f t="shared" si="3"/>
        <v>28.290969899665601</v>
      </c>
    </row>
    <row r="29" spans="1:14" s="34" customFormat="1" ht="29" customHeight="1" x14ac:dyDescent="0.25">
      <c r="A29" s="43" t="s">
        <v>44</v>
      </c>
      <c r="B29" s="44">
        <v>2506283038</v>
      </c>
      <c r="C29" s="8" t="s">
        <v>24</v>
      </c>
      <c r="D29" s="45" t="s">
        <v>176</v>
      </c>
      <c r="E29" s="3">
        <v>3.5</v>
      </c>
      <c r="F29" s="3">
        <f t="shared" si="4"/>
        <v>17</v>
      </c>
      <c r="G29" s="48"/>
      <c r="H29" s="59"/>
      <c r="I29" s="28">
        <f t="shared" si="1"/>
        <v>3</v>
      </c>
      <c r="J29" s="46"/>
      <c r="K29" s="49" t="s">
        <v>177</v>
      </c>
      <c r="L29" s="59">
        <v>35</v>
      </c>
      <c r="M29" s="18">
        <f t="shared" si="2"/>
        <v>3.0434782608695699</v>
      </c>
      <c r="N29" s="18">
        <f t="shared" si="3"/>
        <v>23.043478260869598</v>
      </c>
    </row>
    <row r="30" spans="1:14" s="34" customFormat="1" ht="29" customHeight="1" x14ac:dyDescent="0.25">
      <c r="A30" s="43" t="s">
        <v>39</v>
      </c>
      <c r="B30" s="44">
        <v>2506283024</v>
      </c>
      <c r="C30" s="8" t="s">
        <v>24</v>
      </c>
      <c r="D30" s="45" t="s">
        <v>178</v>
      </c>
      <c r="E30" s="3">
        <v>8</v>
      </c>
      <c r="F30" s="3">
        <f t="shared" si="4"/>
        <v>26</v>
      </c>
      <c r="G30" s="45" t="s">
        <v>179</v>
      </c>
      <c r="H30" s="60">
        <v>8</v>
      </c>
      <c r="I30" s="28">
        <f t="shared" si="1"/>
        <v>7.3076923076923102</v>
      </c>
      <c r="J30" s="60"/>
      <c r="K30" s="49" t="s">
        <v>180</v>
      </c>
      <c r="L30" s="3">
        <v>16.5</v>
      </c>
      <c r="M30" s="18">
        <f t="shared" si="2"/>
        <v>1.4347826086956501</v>
      </c>
      <c r="N30" s="18">
        <f t="shared" si="3"/>
        <v>34.742474916387998</v>
      </c>
    </row>
    <row r="31" spans="1:14" s="34" customFormat="1" ht="29" customHeight="1" x14ac:dyDescent="0.25">
      <c r="A31" s="43" t="s">
        <v>32</v>
      </c>
      <c r="B31" s="44">
        <v>2506283048</v>
      </c>
      <c r="C31" s="8" t="s">
        <v>24</v>
      </c>
      <c r="D31" s="61" t="s">
        <v>149</v>
      </c>
      <c r="E31" s="3">
        <v>0</v>
      </c>
      <c r="F31" s="3">
        <v>10</v>
      </c>
      <c r="G31" s="57" t="s">
        <v>138</v>
      </c>
      <c r="H31" s="3">
        <v>2</v>
      </c>
      <c r="I31" s="16">
        <f t="shared" si="1"/>
        <v>4.0769230769230802</v>
      </c>
      <c r="J31" s="3"/>
      <c r="K31" s="49" t="s">
        <v>181</v>
      </c>
      <c r="L31" s="3">
        <v>6.5</v>
      </c>
      <c r="M31" s="18">
        <f t="shared" si="2"/>
        <v>0.565217391304348</v>
      </c>
      <c r="N31" s="18">
        <f t="shared" si="3"/>
        <v>14.642140468227399</v>
      </c>
    </row>
    <row r="32" spans="1:14" s="34" customFormat="1" ht="29" customHeight="1" x14ac:dyDescent="0.25">
      <c r="A32" s="43" t="s">
        <v>54</v>
      </c>
      <c r="B32" s="44">
        <v>2506283036</v>
      </c>
      <c r="C32" s="8" t="s">
        <v>24</v>
      </c>
      <c r="D32" s="49" t="s">
        <v>142</v>
      </c>
      <c r="E32" s="49"/>
      <c r="F32" s="3">
        <v>0</v>
      </c>
      <c r="G32" s="49"/>
      <c r="H32" s="49"/>
      <c r="I32" s="28">
        <f t="shared" si="1"/>
        <v>3</v>
      </c>
      <c r="J32" s="49"/>
      <c r="K32" s="49"/>
      <c r="L32" s="49"/>
      <c r="M32" s="18">
        <f t="shared" si="2"/>
        <v>0</v>
      </c>
      <c r="N32" s="18">
        <f t="shared" si="3"/>
        <v>3</v>
      </c>
    </row>
    <row r="33" spans="1:14" s="34" customFormat="1" ht="36.75" customHeight="1" x14ac:dyDescent="0.25">
      <c r="A33" s="43" t="s">
        <v>56</v>
      </c>
      <c r="B33" s="44">
        <v>2506283029</v>
      </c>
      <c r="C33" s="8" t="s">
        <v>24</v>
      </c>
      <c r="D33" s="45" t="s">
        <v>182</v>
      </c>
      <c r="E33" s="3"/>
      <c r="F33" s="3">
        <v>0</v>
      </c>
      <c r="G33" s="48"/>
      <c r="H33" s="3"/>
      <c r="I33" s="28">
        <f t="shared" si="1"/>
        <v>3</v>
      </c>
      <c r="J33" s="3"/>
      <c r="K33" s="49" t="s">
        <v>183</v>
      </c>
      <c r="L33" s="3"/>
      <c r="M33" s="18">
        <f t="shared" si="2"/>
        <v>0</v>
      </c>
      <c r="N33" s="18">
        <f t="shared" si="3"/>
        <v>3</v>
      </c>
    </row>
    <row r="34" spans="1:14" s="34" customFormat="1" ht="29" customHeight="1" x14ac:dyDescent="0.25">
      <c r="A34" s="43" t="s">
        <v>50</v>
      </c>
      <c r="B34" s="44">
        <v>2506283045</v>
      </c>
      <c r="C34" s="8" t="s">
        <v>24</v>
      </c>
      <c r="D34" s="45" t="s">
        <v>184</v>
      </c>
      <c r="E34" s="3">
        <v>3</v>
      </c>
      <c r="F34" s="3">
        <v>16</v>
      </c>
      <c r="G34" s="45" t="s">
        <v>185</v>
      </c>
      <c r="H34" s="3">
        <v>10</v>
      </c>
      <c r="I34" s="28">
        <f t="shared" si="1"/>
        <v>8.3846153846153904</v>
      </c>
      <c r="J34" s="3"/>
      <c r="K34" s="49" t="s">
        <v>186</v>
      </c>
      <c r="L34" s="14">
        <v>40</v>
      </c>
      <c r="M34" s="18">
        <f t="shared" si="2"/>
        <v>3.47826086956522</v>
      </c>
      <c r="N34" s="18">
        <f t="shared" si="3"/>
        <v>27.862876254180598</v>
      </c>
    </row>
    <row r="35" spans="1:14" s="34" customFormat="1" ht="29" customHeight="1" x14ac:dyDescent="0.25">
      <c r="A35" s="43" t="s">
        <v>49</v>
      </c>
      <c r="B35" s="44">
        <v>2506283047</v>
      </c>
      <c r="C35" s="8" t="s">
        <v>24</v>
      </c>
      <c r="D35" s="45" t="s">
        <v>187</v>
      </c>
      <c r="E35" s="3">
        <v>4</v>
      </c>
      <c r="F35" s="3">
        <f t="shared" si="4"/>
        <v>18</v>
      </c>
      <c r="G35" s="45" t="s">
        <v>188</v>
      </c>
      <c r="H35" s="3">
        <v>5</v>
      </c>
      <c r="I35" s="28">
        <f t="shared" ref="I35:I54" si="5">(3+H35/H$2*7)</f>
        <v>5.6923076923076898</v>
      </c>
      <c r="J35" s="3"/>
      <c r="K35" s="49" t="s">
        <v>189</v>
      </c>
      <c r="L35" s="3">
        <v>29</v>
      </c>
      <c r="M35" s="18">
        <f t="shared" ref="M35:M54" si="6">(L35/L$38*10)</f>
        <v>2.52173913043478</v>
      </c>
      <c r="N35" s="18">
        <f t="shared" ref="N35:N54" si="7">SUM(F35+I35+M35)</f>
        <v>26.2140468227425</v>
      </c>
    </row>
    <row r="36" spans="1:14" s="34" customFormat="1" ht="29" customHeight="1" x14ac:dyDescent="0.25">
      <c r="A36" s="43" t="s">
        <v>46</v>
      </c>
      <c r="B36" s="44">
        <v>2506283032</v>
      </c>
      <c r="C36" s="8" t="s">
        <v>24</v>
      </c>
      <c r="D36" s="50" t="s">
        <v>190</v>
      </c>
      <c r="E36" s="3">
        <v>3</v>
      </c>
      <c r="F36" s="3">
        <v>16</v>
      </c>
      <c r="G36" s="62"/>
      <c r="H36" s="3"/>
      <c r="I36" s="28">
        <f t="shared" si="5"/>
        <v>3</v>
      </c>
      <c r="J36" s="3"/>
      <c r="K36" s="49" t="s">
        <v>191</v>
      </c>
      <c r="L36" s="3">
        <v>5.5</v>
      </c>
      <c r="M36" s="18">
        <f t="shared" si="6"/>
        <v>0.47826086956521702</v>
      </c>
      <c r="N36" s="18">
        <f t="shared" si="7"/>
        <v>19.478260869565201</v>
      </c>
    </row>
    <row r="37" spans="1:14" s="34" customFormat="1" ht="29" customHeight="1" x14ac:dyDescent="0.25">
      <c r="A37" s="43" t="s">
        <v>29</v>
      </c>
      <c r="B37" s="44">
        <v>2506283046</v>
      </c>
      <c r="C37" s="8" t="s">
        <v>24</v>
      </c>
      <c r="D37" s="50" t="s">
        <v>192</v>
      </c>
      <c r="E37" s="3">
        <v>0</v>
      </c>
      <c r="F37" s="3">
        <v>5</v>
      </c>
      <c r="G37" s="45"/>
      <c r="H37" s="3"/>
      <c r="I37" s="28">
        <f t="shared" si="5"/>
        <v>3</v>
      </c>
      <c r="J37" s="3"/>
      <c r="K37" s="47" t="s">
        <v>193</v>
      </c>
      <c r="L37" s="3">
        <v>3</v>
      </c>
      <c r="M37" s="18">
        <f t="shared" si="6"/>
        <v>0.26086956521739102</v>
      </c>
      <c r="N37" s="18">
        <f t="shared" si="7"/>
        <v>8.2608695652173907</v>
      </c>
    </row>
    <row r="38" spans="1:14" s="34" customFormat="1" ht="29" customHeight="1" x14ac:dyDescent="0.25">
      <c r="A38" s="43" t="s">
        <v>194</v>
      </c>
      <c r="B38" s="44">
        <v>2506283058</v>
      </c>
      <c r="C38" s="8" t="s">
        <v>78</v>
      </c>
      <c r="D38" s="45" t="s">
        <v>195</v>
      </c>
      <c r="E38" s="3">
        <v>7</v>
      </c>
      <c r="F38" s="3">
        <f t="shared" si="4"/>
        <v>24</v>
      </c>
      <c r="G38" s="45" t="s">
        <v>196</v>
      </c>
      <c r="H38" s="3">
        <v>10</v>
      </c>
      <c r="I38" s="28">
        <f t="shared" si="5"/>
        <v>8.3846153846153904</v>
      </c>
      <c r="J38" s="3"/>
      <c r="K38" s="47" t="s">
        <v>197</v>
      </c>
      <c r="L38" s="3">
        <v>115</v>
      </c>
      <c r="M38" s="18">
        <f t="shared" si="6"/>
        <v>10</v>
      </c>
      <c r="N38" s="18">
        <f t="shared" si="7"/>
        <v>42.384615384615401</v>
      </c>
    </row>
    <row r="39" spans="1:14" s="34" customFormat="1" ht="27" customHeight="1" x14ac:dyDescent="0.25">
      <c r="A39" s="43" t="s">
        <v>87</v>
      </c>
      <c r="B39" s="44">
        <v>2506283055</v>
      </c>
      <c r="C39" s="8" t="s">
        <v>78</v>
      </c>
      <c r="D39" s="45" t="s">
        <v>198</v>
      </c>
      <c r="E39" s="3">
        <v>7</v>
      </c>
      <c r="F39" s="3">
        <v>24</v>
      </c>
      <c r="G39" s="45" t="s">
        <v>199</v>
      </c>
      <c r="H39" s="3">
        <v>10</v>
      </c>
      <c r="I39" s="28">
        <f t="shared" si="5"/>
        <v>8.3846153846153904</v>
      </c>
      <c r="J39" s="3"/>
      <c r="K39" s="47" t="s">
        <v>200</v>
      </c>
      <c r="L39" s="3">
        <v>45.5</v>
      </c>
      <c r="M39" s="18">
        <f t="shared" si="6"/>
        <v>3.9565217391304301</v>
      </c>
      <c r="N39" s="18">
        <f t="shared" si="7"/>
        <v>36.341137123745803</v>
      </c>
    </row>
    <row r="40" spans="1:14" s="34" customFormat="1" ht="29" customHeight="1" x14ac:dyDescent="0.25">
      <c r="A40" s="43" t="s">
        <v>77</v>
      </c>
      <c r="B40" s="44">
        <v>2506283062</v>
      </c>
      <c r="C40" s="8" t="s">
        <v>78</v>
      </c>
      <c r="D40" s="50" t="s">
        <v>133</v>
      </c>
      <c r="E40" s="3">
        <v>3</v>
      </c>
      <c r="F40" s="3">
        <v>16</v>
      </c>
      <c r="G40" s="45"/>
      <c r="H40" s="3"/>
      <c r="I40" s="28">
        <f t="shared" si="5"/>
        <v>3</v>
      </c>
      <c r="J40" s="3"/>
      <c r="K40" s="47" t="s">
        <v>201</v>
      </c>
      <c r="L40" s="3">
        <v>11</v>
      </c>
      <c r="M40" s="18">
        <f t="shared" si="6"/>
        <v>0.95652173913043503</v>
      </c>
      <c r="N40" s="18">
        <f t="shared" si="7"/>
        <v>19.956521739130402</v>
      </c>
    </row>
    <row r="41" spans="1:14" s="34" customFormat="1" ht="29" customHeight="1" x14ac:dyDescent="0.25">
      <c r="A41" s="43" t="s">
        <v>83</v>
      </c>
      <c r="B41" s="44">
        <v>2506283057</v>
      </c>
      <c r="C41" s="8" t="s">
        <v>78</v>
      </c>
      <c r="D41" s="45" t="s">
        <v>146</v>
      </c>
      <c r="E41" s="3">
        <v>3</v>
      </c>
      <c r="F41" s="3">
        <v>16</v>
      </c>
      <c r="G41" s="45" t="s">
        <v>202</v>
      </c>
      <c r="H41" s="3">
        <v>8</v>
      </c>
      <c r="I41" s="28">
        <f t="shared" si="5"/>
        <v>7.3076923076923102</v>
      </c>
      <c r="J41" s="3"/>
      <c r="K41" s="47" t="s">
        <v>203</v>
      </c>
      <c r="L41" s="3">
        <v>53.5</v>
      </c>
      <c r="M41" s="18">
        <f t="shared" si="6"/>
        <v>4.6521739130434803</v>
      </c>
      <c r="N41" s="18">
        <v>27.96</v>
      </c>
    </row>
    <row r="42" spans="1:14" s="34" customFormat="1" ht="29" customHeight="1" x14ac:dyDescent="0.25">
      <c r="A42" s="43" t="s">
        <v>204</v>
      </c>
      <c r="B42" s="44">
        <v>2506283059</v>
      </c>
      <c r="C42" s="8" t="s">
        <v>78</v>
      </c>
      <c r="D42" s="45" t="s">
        <v>113</v>
      </c>
      <c r="E42" s="3">
        <v>6</v>
      </c>
      <c r="F42" s="3">
        <f t="shared" si="4"/>
        <v>22</v>
      </c>
      <c r="G42" s="45" t="s">
        <v>205</v>
      </c>
      <c r="H42" s="3">
        <v>7</v>
      </c>
      <c r="I42" s="28">
        <f t="shared" si="5"/>
        <v>6.7692307692307701</v>
      </c>
      <c r="J42" s="3"/>
      <c r="K42" s="47" t="s">
        <v>206</v>
      </c>
      <c r="L42" s="3">
        <v>27</v>
      </c>
      <c r="M42" s="18">
        <f t="shared" si="6"/>
        <v>2.3478260869565202</v>
      </c>
      <c r="N42" s="18">
        <f t="shared" si="7"/>
        <v>31.1170568561873</v>
      </c>
    </row>
    <row r="43" spans="1:14" s="34" customFormat="1" ht="29" customHeight="1" x14ac:dyDescent="0.25">
      <c r="A43" s="43" t="s">
        <v>84</v>
      </c>
      <c r="B43" s="44">
        <v>2506283056</v>
      </c>
      <c r="C43" s="8" t="s">
        <v>78</v>
      </c>
      <c r="D43" s="45" t="s">
        <v>207</v>
      </c>
      <c r="E43" s="3">
        <v>3</v>
      </c>
      <c r="F43" s="3">
        <v>16</v>
      </c>
      <c r="G43" s="45" t="s">
        <v>208</v>
      </c>
      <c r="H43" s="3">
        <v>10</v>
      </c>
      <c r="I43" s="28">
        <f t="shared" si="5"/>
        <v>8.3846153846153904</v>
      </c>
      <c r="J43" s="3"/>
      <c r="K43" s="47" t="s">
        <v>239</v>
      </c>
      <c r="L43" s="3">
        <v>33.5</v>
      </c>
      <c r="M43" s="18">
        <f t="shared" si="6"/>
        <v>2.9130434782608692</v>
      </c>
      <c r="N43" s="18">
        <f t="shared" si="7"/>
        <v>27.297658862876261</v>
      </c>
    </row>
    <row r="44" spans="1:14" s="34" customFormat="1" ht="29" customHeight="1" x14ac:dyDescent="0.25">
      <c r="A44" s="43" t="s">
        <v>85</v>
      </c>
      <c r="B44" s="44">
        <v>2506283063</v>
      </c>
      <c r="C44" s="8" t="s">
        <v>78</v>
      </c>
      <c r="D44" s="63" t="s">
        <v>209</v>
      </c>
      <c r="E44" s="3">
        <v>3</v>
      </c>
      <c r="F44" s="3">
        <v>16</v>
      </c>
      <c r="G44" s="45"/>
      <c r="H44" s="3"/>
      <c r="I44" s="28">
        <f t="shared" si="5"/>
        <v>3</v>
      </c>
      <c r="J44" s="3"/>
      <c r="K44" s="47" t="s">
        <v>210</v>
      </c>
      <c r="L44" s="3">
        <v>2</v>
      </c>
      <c r="M44" s="18">
        <f t="shared" si="6"/>
        <v>0.173913043478261</v>
      </c>
      <c r="N44" s="18">
        <f t="shared" si="7"/>
        <v>19.173913043478301</v>
      </c>
    </row>
    <row r="45" spans="1:14" s="34" customFormat="1" ht="29" customHeight="1" x14ac:dyDescent="0.25">
      <c r="A45" s="43" t="s">
        <v>86</v>
      </c>
      <c r="B45" s="43">
        <v>2506283060</v>
      </c>
      <c r="C45" s="8" t="s">
        <v>78</v>
      </c>
      <c r="D45" s="61" t="s">
        <v>116</v>
      </c>
      <c r="E45" s="3">
        <v>0</v>
      </c>
      <c r="F45" s="3">
        <v>5</v>
      </c>
      <c r="G45" s="45" t="s">
        <v>211</v>
      </c>
      <c r="H45" s="3">
        <v>2</v>
      </c>
      <c r="I45" s="28">
        <f t="shared" si="5"/>
        <v>4.0769230769230802</v>
      </c>
      <c r="J45" s="3"/>
      <c r="K45" s="49" t="s">
        <v>212</v>
      </c>
      <c r="L45" s="3">
        <v>5</v>
      </c>
      <c r="M45" s="18">
        <f t="shared" si="6"/>
        <v>0.434782608695652</v>
      </c>
      <c r="N45" s="18">
        <f t="shared" si="7"/>
        <v>9.5117056856187308</v>
      </c>
    </row>
    <row r="46" spans="1:14" ht="29" customHeight="1" x14ac:dyDescent="0.25">
      <c r="A46" s="43" t="s">
        <v>80</v>
      </c>
      <c r="B46" s="43">
        <v>2506283064</v>
      </c>
      <c r="C46" s="8" t="s">
        <v>78</v>
      </c>
      <c r="D46" s="61" t="s">
        <v>129</v>
      </c>
      <c r="E46" s="3">
        <v>0</v>
      </c>
      <c r="F46" s="3">
        <v>10</v>
      </c>
      <c r="G46" s="45" t="s">
        <v>213</v>
      </c>
      <c r="H46" s="3">
        <v>7</v>
      </c>
      <c r="I46" s="28">
        <f t="shared" si="5"/>
        <v>6.7692307692307701</v>
      </c>
      <c r="J46" s="3"/>
      <c r="K46" s="47" t="s">
        <v>214</v>
      </c>
      <c r="L46" s="3">
        <v>18</v>
      </c>
      <c r="M46" s="18">
        <f t="shared" si="6"/>
        <v>1.5652173913043499</v>
      </c>
      <c r="N46" s="18">
        <f t="shared" si="7"/>
        <v>18.3344481605351</v>
      </c>
    </row>
    <row r="47" spans="1:14" ht="29" customHeight="1" x14ac:dyDescent="0.25">
      <c r="A47" s="43" t="s">
        <v>82</v>
      </c>
      <c r="B47" s="43">
        <v>2506283061</v>
      </c>
      <c r="C47" s="8" t="s">
        <v>78</v>
      </c>
      <c r="D47" s="45"/>
      <c r="E47" s="3"/>
      <c r="F47" s="3">
        <v>0</v>
      </c>
      <c r="G47" s="45"/>
      <c r="H47" s="3"/>
      <c r="I47" s="28">
        <f t="shared" si="5"/>
        <v>3</v>
      </c>
      <c r="J47" s="3"/>
      <c r="K47" s="47" t="s">
        <v>215</v>
      </c>
      <c r="L47" s="3">
        <v>6</v>
      </c>
      <c r="M47" s="18">
        <f t="shared" si="6"/>
        <v>0.52173913043478304</v>
      </c>
      <c r="N47" s="18">
        <f t="shared" si="7"/>
        <v>3.52173913043478</v>
      </c>
    </row>
    <row r="48" spans="1:14" ht="29" customHeight="1" x14ac:dyDescent="0.25">
      <c r="A48" s="43" t="s">
        <v>99</v>
      </c>
      <c r="B48" s="43">
        <v>2506283066</v>
      </c>
      <c r="C48" s="8" t="s">
        <v>93</v>
      </c>
      <c r="D48" s="45" t="s">
        <v>113</v>
      </c>
      <c r="E48" s="3">
        <v>6</v>
      </c>
      <c r="F48" s="3">
        <f t="shared" si="4"/>
        <v>22</v>
      </c>
      <c r="G48" s="45" t="s">
        <v>216</v>
      </c>
      <c r="H48" s="3">
        <v>2</v>
      </c>
      <c r="I48" s="28">
        <f t="shared" si="5"/>
        <v>4.0769230769230802</v>
      </c>
      <c r="J48" s="3"/>
      <c r="K48" s="47" t="s">
        <v>217</v>
      </c>
      <c r="L48" s="3">
        <v>26.5</v>
      </c>
      <c r="M48" s="18">
        <f t="shared" si="6"/>
        <v>2.3043478260869565</v>
      </c>
      <c r="N48" s="18">
        <f t="shared" si="7"/>
        <v>28.381270903010037</v>
      </c>
    </row>
    <row r="49" spans="1:14" ht="29" customHeight="1" x14ac:dyDescent="0.25">
      <c r="A49" s="43" t="s">
        <v>92</v>
      </c>
      <c r="B49" s="43">
        <v>2506283070</v>
      </c>
      <c r="C49" s="8" t="s">
        <v>93</v>
      </c>
      <c r="D49" s="50" t="s">
        <v>165</v>
      </c>
      <c r="E49" s="3">
        <v>3</v>
      </c>
      <c r="F49" s="3">
        <v>16</v>
      </c>
      <c r="G49" s="45"/>
      <c r="H49" s="3"/>
      <c r="I49" s="28">
        <f t="shared" si="5"/>
        <v>3</v>
      </c>
      <c r="J49" s="3"/>
      <c r="K49" s="47" t="s">
        <v>218</v>
      </c>
      <c r="L49" s="3">
        <v>12</v>
      </c>
      <c r="M49" s="18">
        <f t="shared" si="6"/>
        <v>1.0434782608695701</v>
      </c>
      <c r="N49" s="18">
        <f t="shared" si="7"/>
        <v>20.043478260869598</v>
      </c>
    </row>
    <row r="50" spans="1:14" ht="29" customHeight="1" x14ac:dyDescent="0.25">
      <c r="A50" s="43" t="s">
        <v>96</v>
      </c>
      <c r="B50" s="43">
        <v>2506283068</v>
      </c>
      <c r="C50" s="8" t="s">
        <v>93</v>
      </c>
      <c r="D50" s="61" t="s">
        <v>192</v>
      </c>
      <c r="E50" s="3">
        <v>0</v>
      </c>
      <c r="F50" s="3">
        <v>5</v>
      </c>
      <c r="G50" s="45"/>
      <c r="H50" s="3"/>
      <c r="I50" s="28">
        <f t="shared" si="5"/>
        <v>3</v>
      </c>
      <c r="J50" s="3"/>
      <c r="K50" s="47" t="s">
        <v>219</v>
      </c>
      <c r="L50" s="3">
        <v>8.5</v>
      </c>
      <c r="M50" s="18">
        <f t="shared" si="6"/>
        <v>0.73913043478260898</v>
      </c>
      <c r="N50" s="18">
        <f t="shared" si="7"/>
        <v>8.7391304347826093</v>
      </c>
    </row>
    <row r="51" spans="1:14" ht="29" customHeight="1" x14ac:dyDescent="0.25">
      <c r="A51" s="43" t="s">
        <v>98</v>
      </c>
      <c r="B51" s="43">
        <v>2506283065</v>
      </c>
      <c r="C51" s="8" t="s">
        <v>93</v>
      </c>
      <c r="D51" s="50" t="s">
        <v>220</v>
      </c>
      <c r="E51" s="3">
        <v>3</v>
      </c>
      <c r="F51" s="3">
        <v>16</v>
      </c>
      <c r="G51" s="45" t="s">
        <v>221</v>
      </c>
      <c r="H51" s="3">
        <v>8</v>
      </c>
      <c r="I51" s="28">
        <f t="shared" si="5"/>
        <v>7.3076923076923102</v>
      </c>
      <c r="J51" s="3"/>
      <c r="K51" s="47" t="s">
        <v>222</v>
      </c>
      <c r="L51" s="3">
        <v>15</v>
      </c>
      <c r="M51" s="18">
        <f t="shared" si="6"/>
        <v>1.3043478260869601</v>
      </c>
      <c r="N51" s="18">
        <f t="shared" si="7"/>
        <v>24.612040133779299</v>
      </c>
    </row>
    <row r="52" spans="1:14" ht="29" customHeight="1" x14ac:dyDescent="0.25">
      <c r="A52" s="43" t="s">
        <v>95</v>
      </c>
      <c r="B52" s="43">
        <v>2506283069</v>
      </c>
      <c r="C52" s="8" t="s">
        <v>93</v>
      </c>
      <c r="D52" s="45" t="s">
        <v>207</v>
      </c>
      <c r="E52" s="3">
        <v>3</v>
      </c>
      <c r="F52" s="3">
        <v>16</v>
      </c>
      <c r="G52" s="45" t="s">
        <v>153</v>
      </c>
      <c r="H52" s="3">
        <v>5</v>
      </c>
      <c r="I52" s="28">
        <f t="shared" si="5"/>
        <v>5.6923076923076898</v>
      </c>
      <c r="J52" s="3"/>
      <c r="K52" s="47" t="s">
        <v>223</v>
      </c>
      <c r="L52" s="14">
        <v>22</v>
      </c>
      <c r="M52" s="18">
        <f t="shared" si="6"/>
        <v>1.9130434782608701</v>
      </c>
      <c r="N52" s="17">
        <f t="shared" si="7"/>
        <v>23.6053511705686</v>
      </c>
    </row>
    <row r="53" spans="1:14" ht="29" customHeight="1" x14ac:dyDescent="0.25">
      <c r="A53" s="43" t="s">
        <v>97</v>
      </c>
      <c r="B53" s="43">
        <v>2506283067</v>
      </c>
      <c r="C53" s="8" t="s">
        <v>93</v>
      </c>
      <c r="D53" s="50" t="s">
        <v>129</v>
      </c>
      <c r="E53" s="3">
        <v>0</v>
      </c>
      <c r="F53" s="3">
        <v>10</v>
      </c>
      <c r="G53" s="45" t="s">
        <v>153</v>
      </c>
      <c r="H53" s="3">
        <v>5</v>
      </c>
      <c r="I53" s="28">
        <f t="shared" si="5"/>
        <v>5.6923076923076898</v>
      </c>
      <c r="J53" s="3"/>
      <c r="K53" s="64" t="s">
        <v>224</v>
      </c>
      <c r="L53" s="3">
        <v>8.5</v>
      </c>
      <c r="M53" s="18">
        <f t="shared" si="6"/>
        <v>0.73913043478260898</v>
      </c>
      <c r="N53" s="18">
        <f t="shared" si="7"/>
        <v>16.431438127090299</v>
      </c>
    </row>
    <row r="54" spans="1:14" ht="29" customHeight="1" x14ac:dyDescent="0.25">
      <c r="A54" s="43" t="s">
        <v>94</v>
      </c>
      <c r="B54" s="43">
        <v>2506283071</v>
      </c>
      <c r="C54" s="8" t="s">
        <v>93</v>
      </c>
      <c r="D54" s="45" t="s">
        <v>225</v>
      </c>
      <c r="E54" s="3">
        <v>11.5</v>
      </c>
      <c r="F54" s="3">
        <f>(10+E54/E$2*30)</f>
        <v>33</v>
      </c>
      <c r="G54" s="45" t="s">
        <v>226</v>
      </c>
      <c r="H54" s="3">
        <v>8</v>
      </c>
      <c r="I54" s="28">
        <f t="shared" si="5"/>
        <v>7.3076923076923102</v>
      </c>
      <c r="J54" s="3"/>
      <c r="K54" s="49" t="s">
        <v>227</v>
      </c>
      <c r="L54" s="3">
        <v>27.5</v>
      </c>
      <c r="M54" s="18">
        <f t="shared" si="6"/>
        <v>2.39130434782609</v>
      </c>
      <c r="N54" s="18">
        <f t="shared" si="7"/>
        <v>42.6989966555184</v>
      </c>
    </row>
  </sheetData>
  <sheetProtection formatCells="0" formatColumns="0" formatRows="0" insertColumns="0" insertRows="0" insertHyperlinks="0" deleteColumns="0" deleteRows="0" sort="0" autoFilter="0" pivotTables="0"/>
  <autoFilter ref="A1:C54" xr:uid="{00000000-0009-0000-0000-000002000000}"/>
  <phoneticPr fontId="30" type="noConversion"/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5"/>
  <sheetViews>
    <sheetView zoomScale="111" zoomScaleNormal="111" workbookViewId="0">
      <selection activeCell="K20" sqref="K20"/>
    </sheetView>
  </sheetViews>
  <sheetFormatPr defaultColWidth="8.90625" defaultRowHeight="14" x14ac:dyDescent="0.25"/>
  <cols>
    <col min="2" max="2" width="11.81640625"/>
    <col min="3" max="3" width="15.1796875" customWidth="1"/>
    <col min="4" max="4" width="12.6328125"/>
    <col min="8" max="8" width="20" customWidth="1"/>
    <col min="10" max="10" width="25.36328125" customWidth="1"/>
    <col min="11" max="11" width="11.453125"/>
    <col min="13" max="13" width="12.6328125"/>
  </cols>
  <sheetData>
    <row r="1" spans="1:10" x14ac:dyDescent="0.25">
      <c r="A1" s="2" t="s">
        <v>101</v>
      </c>
      <c r="B1" s="2" t="s">
        <v>67</v>
      </c>
      <c r="C1" s="2" t="s">
        <v>68</v>
      </c>
      <c r="D1" s="3" t="s">
        <v>228</v>
      </c>
      <c r="E1" s="4" t="s">
        <v>229</v>
      </c>
      <c r="F1" s="4" t="s">
        <v>230</v>
      </c>
      <c r="G1" s="4" t="s">
        <v>231</v>
      </c>
      <c r="H1" s="4" t="s">
        <v>103</v>
      </c>
      <c r="I1" s="3" t="s">
        <v>232</v>
      </c>
      <c r="J1" s="5" t="s">
        <v>233</v>
      </c>
    </row>
    <row r="2" spans="1:10" ht="14.5" x14ac:dyDescent="0.25">
      <c r="A2" s="6" t="s">
        <v>40</v>
      </c>
      <c r="B2" s="7">
        <v>2406283051</v>
      </c>
      <c r="C2" s="8" t="s">
        <v>24</v>
      </c>
      <c r="D2" s="6">
        <v>34.19</v>
      </c>
      <c r="E2" s="6">
        <v>40</v>
      </c>
      <c r="F2" s="9">
        <v>10</v>
      </c>
      <c r="G2" s="10">
        <v>3.8695652173913002</v>
      </c>
      <c r="H2" s="10">
        <v>88.059565217391295</v>
      </c>
      <c r="I2" s="3">
        <v>1</v>
      </c>
      <c r="J2" s="3"/>
    </row>
    <row r="3" spans="1:10" ht="14.5" x14ac:dyDescent="0.25">
      <c r="A3" s="6" t="s">
        <v>94</v>
      </c>
      <c r="B3" s="7">
        <v>2506283071</v>
      </c>
      <c r="C3" s="8" t="s">
        <v>93</v>
      </c>
      <c r="D3" s="11">
        <v>34.479999999999997</v>
      </c>
      <c r="E3" s="6">
        <v>33</v>
      </c>
      <c r="F3" s="9">
        <v>7.31</v>
      </c>
      <c r="G3" s="10">
        <v>2.39</v>
      </c>
      <c r="H3" s="10">
        <f>SUM(D3+E3+F3+G3)</f>
        <v>77.179999999999993</v>
      </c>
      <c r="I3" s="3">
        <v>2</v>
      </c>
      <c r="J3" s="3"/>
    </row>
    <row r="4" spans="1:10" ht="14.5" x14ac:dyDescent="0.25">
      <c r="A4" s="6" t="s">
        <v>194</v>
      </c>
      <c r="B4" s="7">
        <v>2506283058</v>
      </c>
      <c r="C4" s="8" t="s">
        <v>78</v>
      </c>
      <c r="D4" s="6">
        <v>33.799999999999997</v>
      </c>
      <c r="E4" s="6">
        <v>24</v>
      </c>
      <c r="F4" s="9">
        <v>8.3800000000000008</v>
      </c>
      <c r="G4" s="10">
        <v>10</v>
      </c>
      <c r="H4" s="10">
        <v>76.180000000000007</v>
      </c>
      <c r="I4" s="3">
        <v>3</v>
      </c>
      <c r="J4" s="3"/>
    </row>
    <row r="5" spans="1:10" ht="14.5" x14ac:dyDescent="0.25">
      <c r="A5" s="6" t="s">
        <v>37</v>
      </c>
      <c r="B5" s="7">
        <v>2506283040</v>
      </c>
      <c r="C5" s="8" t="s">
        <v>24</v>
      </c>
      <c r="D5" s="6">
        <v>33.96</v>
      </c>
      <c r="E5" s="6">
        <v>25</v>
      </c>
      <c r="F5" s="9">
        <v>9.4615384615384599</v>
      </c>
      <c r="G5" s="10">
        <v>2.96</v>
      </c>
      <c r="H5" s="12">
        <f>SUM(D5+E5+F5+G5)</f>
        <v>71.381538461538454</v>
      </c>
      <c r="I5" s="3">
        <v>4</v>
      </c>
      <c r="J5" s="3"/>
    </row>
    <row r="6" spans="1:10" ht="14.5" x14ac:dyDescent="0.25">
      <c r="A6" s="6" t="s">
        <v>60</v>
      </c>
      <c r="B6" s="7">
        <v>2406283052</v>
      </c>
      <c r="C6" s="8" t="s">
        <v>24</v>
      </c>
      <c r="D6" s="6">
        <v>33.67</v>
      </c>
      <c r="E6" s="6">
        <v>22</v>
      </c>
      <c r="F6" s="9">
        <v>10</v>
      </c>
      <c r="G6" s="10">
        <v>4.9130434782608701</v>
      </c>
      <c r="H6" s="10">
        <f>SUM(D6+E6+F6+G6)</f>
        <v>70.583043478260876</v>
      </c>
      <c r="I6" s="3">
        <v>5</v>
      </c>
      <c r="J6" s="3"/>
    </row>
    <row r="7" spans="1:10" ht="14.5" x14ac:dyDescent="0.25">
      <c r="A7" s="6" t="s">
        <v>87</v>
      </c>
      <c r="B7" s="7">
        <v>2506283055</v>
      </c>
      <c r="C7" s="8" t="s">
        <v>78</v>
      </c>
      <c r="D7" s="6">
        <v>34.15</v>
      </c>
      <c r="E7" s="6">
        <v>24</v>
      </c>
      <c r="F7" s="9">
        <v>8.3800000000000008</v>
      </c>
      <c r="G7" s="10">
        <v>3.96</v>
      </c>
      <c r="H7" s="10">
        <f>SUM(D7+E7+F7+G7)</f>
        <v>70.489999999999995</v>
      </c>
      <c r="I7" s="3">
        <v>6</v>
      </c>
      <c r="J7" s="3"/>
    </row>
    <row r="8" spans="1:10" ht="14.5" x14ac:dyDescent="0.25">
      <c r="A8" s="6" t="s">
        <v>31</v>
      </c>
      <c r="B8" s="7">
        <v>2506283049</v>
      </c>
      <c r="C8" s="8" t="s">
        <v>24</v>
      </c>
      <c r="D8" s="6">
        <v>33.31</v>
      </c>
      <c r="E8" s="6">
        <v>31</v>
      </c>
      <c r="F8" s="9">
        <v>4.0769230769230802</v>
      </c>
      <c r="G8" s="10">
        <v>0.86956521739130399</v>
      </c>
      <c r="H8" s="10">
        <v>69.256488294314394</v>
      </c>
      <c r="I8" s="3">
        <v>7</v>
      </c>
      <c r="J8" s="3"/>
    </row>
    <row r="9" spans="1:10" ht="14.5" x14ac:dyDescent="0.25">
      <c r="A9" s="6" t="s">
        <v>36</v>
      </c>
      <c r="B9" s="7">
        <v>2506283021</v>
      </c>
      <c r="C9" s="8" t="s">
        <v>24</v>
      </c>
      <c r="D9" s="6">
        <v>33.18</v>
      </c>
      <c r="E9" s="6">
        <v>28</v>
      </c>
      <c r="F9" s="9">
        <v>7.3076923076923102</v>
      </c>
      <c r="G9" s="10">
        <v>0.60869565217391297</v>
      </c>
      <c r="H9" s="10">
        <v>69.096387959866206</v>
      </c>
      <c r="I9" s="3">
        <v>8</v>
      </c>
      <c r="J9" s="3"/>
    </row>
    <row r="10" spans="1:10" ht="14.5" x14ac:dyDescent="0.25">
      <c r="A10" s="6" t="s">
        <v>26</v>
      </c>
      <c r="B10" s="7">
        <v>2506283018</v>
      </c>
      <c r="C10" s="8" t="s">
        <v>24</v>
      </c>
      <c r="D10" s="6">
        <v>32.71</v>
      </c>
      <c r="E10" s="6">
        <v>29</v>
      </c>
      <c r="F10" s="9">
        <v>5.6923076923076898</v>
      </c>
      <c r="G10" s="10">
        <v>0.95652173913043503</v>
      </c>
      <c r="H10" s="10">
        <v>68.358829431438096</v>
      </c>
      <c r="I10" s="3">
        <v>9</v>
      </c>
      <c r="J10" s="3"/>
    </row>
    <row r="11" spans="1:10" ht="14.5" x14ac:dyDescent="0.25">
      <c r="A11" s="6" t="s">
        <v>39</v>
      </c>
      <c r="B11" s="7">
        <v>2506283024</v>
      </c>
      <c r="C11" s="8" t="s">
        <v>24</v>
      </c>
      <c r="D11" s="6">
        <v>32.950000000000003</v>
      </c>
      <c r="E11" s="6">
        <v>26</v>
      </c>
      <c r="F11" s="9">
        <v>7.3076923076923102</v>
      </c>
      <c r="G11" s="10">
        <v>1.4347826086956501</v>
      </c>
      <c r="H11" s="10">
        <v>67.692474916387994</v>
      </c>
      <c r="I11" s="3">
        <v>10</v>
      </c>
      <c r="J11" s="3"/>
    </row>
    <row r="12" spans="1:10" ht="14.5" x14ac:dyDescent="0.25">
      <c r="A12" s="6" t="s">
        <v>35</v>
      </c>
      <c r="B12" s="7">
        <v>2506283052</v>
      </c>
      <c r="C12" s="8" t="s">
        <v>24</v>
      </c>
      <c r="D12" s="6">
        <v>37.729999999999997</v>
      </c>
      <c r="E12" s="6">
        <v>22</v>
      </c>
      <c r="F12" s="9">
        <v>5.6923076923076898</v>
      </c>
      <c r="G12" s="10">
        <v>0.78260869565217395</v>
      </c>
      <c r="H12" s="10">
        <v>66.204916387959898</v>
      </c>
      <c r="I12" s="3">
        <v>11</v>
      </c>
      <c r="J12" s="3"/>
    </row>
    <row r="13" spans="1:10" ht="14.5" x14ac:dyDescent="0.25">
      <c r="A13" s="6" t="s">
        <v>42</v>
      </c>
      <c r="B13" s="7">
        <v>2506283030</v>
      </c>
      <c r="C13" s="8" t="s">
        <v>24</v>
      </c>
      <c r="D13" s="6">
        <v>38.630000000000003</v>
      </c>
      <c r="E13" s="13">
        <v>16</v>
      </c>
      <c r="F13" s="9">
        <v>7.3076923076923102</v>
      </c>
      <c r="G13" s="10">
        <v>3.7</v>
      </c>
      <c r="H13" s="10">
        <f>SUM(D13+E13+F13+G13)</f>
        <v>65.637692307692319</v>
      </c>
      <c r="I13" s="3">
        <v>12</v>
      </c>
      <c r="J13" s="3"/>
    </row>
    <row r="14" spans="1:10" ht="14.5" x14ac:dyDescent="0.25">
      <c r="A14" s="6" t="s">
        <v>204</v>
      </c>
      <c r="B14" s="7">
        <v>2506283059</v>
      </c>
      <c r="C14" s="8" t="s">
        <v>78</v>
      </c>
      <c r="D14" s="6">
        <v>34.340000000000003</v>
      </c>
      <c r="E14" s="6">
        <v>22</v>
      </c>
      <c r="F14" s="9">
        <v>6.77</v>
      </c>
      <c r="G14" s="10">
        <v>2.35</v>
      </c>
      <c r="H14" s="10">
        <v>65.459999999999994</v>
      </c>
      <c r="I14" s="3">
        <v>13</v>
      </c>
      <c r="J14" s="3"/>
    </row>
    <row r="15" spans="1:10" ht="14.5" x14ac:dyDescent="0.25">
      <c r="A15" s="6" t="s">
        <v>25</v>
      </c>
      <c r="B15" s="7">
        <v>2506283028</v>
      </c>
      <c r="C15" s="8" t="s">
        <v>24</v>
      </c>
      <c r="D15" s="6">
        <v>33.42</v>
      </c>
      <c r="E15" s="6">
        <v>22</v>
      </c>
      <c r="F15" s="9">
        <v>4.62</v>
      </c>
      <c r="G15" s="10">
        <v>3.52173913043478</v>
      </c>
      <c r="H15" s="10">
        <f>SUM(D15:G15)</f>
        <v>63.561739130434781</v>
      </c>
      <c r="I15" s="3">
        <v>14</v>
      </c>
      <c r="J15" s="3"/>
    </row>
    <row r="16" spans="1:10" ht="14.5" x14ac:dyDescent="0.25">
      <c r="A16" s="6" t="s">
        <v>34</v>
      </c>
      <c r="B16" s="7">
        <v>2506283026</v>
      </c>
      <c r="C16" s="8" t="s">
        <v>24</v>
      </c>
      <c r="D16" s="6">
        <v>32.75</v>
      </c>
      <c r="E16" s="14">
        <v>26</v>
      </c>
      <c r="F16" s="9">
        <v>3</v>
      </c>
      <c r="G16" s="10">
        <v>1.52173913043478</v>
      </c>
      <c r="H16" s="10">
        <v>63.271739130434803</v>
      </c>
      <c r="I16" s="3">
        <v>15</v>
      </c>
      <c r="J16" s="3"/>
    </row>
    <row r="17" spans="1:10" ht="14.5" x14ac:dyDescent="0.25">
      <c r="A17" s="21" t="s">
        <v>28</v>
      </c>
      <c r="B17" s="22">
        <v>2506283025</v>
      </c>
      <c r="C17" s="23" t="s">
        <v>24</v>
      </c>
      <c r="D17" s="17">
        <v>38.950000000000003</v>
      </c>
      <c r="E17" s="24">
        <v>16</v>
      </c>
      <c r="F17" s="16">
        <v>6.77</v>
      </c>
      <c r="G17" s="25">
        <v>0.86956521739130399</v>
      </c>
      <c r="H17" s="10">
        <v>62.59</v>
      </c>
      <c r="I17" s="3">
        <v>16</v>
      </c>
      <c r="J17" s="3"/>
    </row>
    <row r="18" spans="1:10" ht="14.5" x14ac:dyDescent="0.25">
      <c r="A18" s="6" t="s">
        <v>99</v>
      </c>
      <c r="B18" s="7">
        <v>2506283066</v>
      </c>
      <c r="C18" s="8" t="s">
        <v>93</v>
      </c>
      <c r="D18" s="10">
        <v>34.197524910821201</v>
      </c>
      <c r="E18" s="6">
        <v>22</v>
      </c>
      <c r="F18" s="9">
        <v>4.08</v>
      </c>
      <c r="G18" s="10">
        <v>2.2999999999999998</v>
      </c>
      <c r="H18" s="10">
        <v>62.58</v>
      </c>
      <c r="I18" s="3">
        <v>17</v>
      </c>
      <c r="J18" s="3"/>
    </row>
    <row r="19" spans="1:10" ht="14.5" x14ac:dyDescent="0.25">
      <c r="A19" s="6" t="s">
        <v>83</v>
      </c>
      <c r="B19" s="7">
        <v>2506283057</v>
      </c>
      <c r="C19" s="8" t="s">
        <v>78</v>
      </c>
      <c r="D19" s="6">
        <v>33.89</v>
      </c>
      <c r="E19" s="15">
        <v>16</v>
      </c>
      <c r="F19" s="9">
        <v>7.31</v>
      </c>
      <c r="G19" s="10">
        <v>4.6500000000000004</v>
      </c>
      <c r="H19" s="10">
        <v>61.85</v>
      </c>
      <c r="I19" s="3">
        <v>18</v>
      </c>
      <c r="J19" s="3"/>
    </row>
    <row r="20" spans="1:10" ht="14.5" x14ac:dyDescent="0.25">
      <c r="A20" s="6" t="s">
        <v>58</v>
      </c>
      <c r="B20" s="7">
        <v>2506283044</v>
      </c>
      <c r="C20" s="8" t="s">
        <v>24</v>
      </c>
      <c r="D20" s="6">
        <v>33.36</v>
      </c>
      <c r="E20" s="14">
        <v>20</v>
      </c>
      <c r="F20" s="16">
        <v>6.77</v>
      </c>
      <c r="G20" s="17">
        <v>1.52</v>
      </c>
      <c r="H20" s="17">
        <v>61.65</v>
      </c>
      <c r="I20" s="3">
        <v>19</v>
      </c>
      <c r="J20" s="3"/>
    </row>
    <row r="21" spans="1:10" ht="14.5" x14ac:dyDescent="0.25">
      <c r="A21" s="6" t="s">
        <v>84</v>
      </c>
      <c r="B21" s="7">
        <v>2506283056</v>
      </c>
      <c r="C21" s="8" t="s">
        <v>78</v>
      </c>
      <c r="D21" s="6">
        <v>34.35</v>
      </c>
      <c r="E21" s="6">
        <v>16</v>
      </c>
      <c r="F21" s="9">
        <v>8.3800000000000008</v>
      </c>
      <c r="G21" s="10">
        <v>2.91</v>
      </c>
      <c r="H21" s="10">
        <v>61.64</v>
      </c>
      <c r="I21" s="3">
        <v>20</v>
      </c>
      <c r="J21" s="3"/>
    </row>
    <row r="22" spans="1:10" ht="14.5" x14ac:dyDescent="0.25">
      <c r="A22" s="6" t="s">
        <v>47</v>
      </c>
      <c r="B22" s="7">
        <v>2506283034</v>
      </c>
      <c r="C22" s="8" t="s">
        <v>24</v>
      </c>
      <c r="D22" s="6">
        <v>33.33</v>
      </c>
      <c r="E22" s="6">
        <v>25</v>
      </c>
      <c r="F22" s="9">
        <v>3</v>
      </c>
      <c r="G22" s="10">
        <v>0.26086956521739102</v>
      </c>
      <c r="H22" s="10">
        <v>61.59</v>
      </c>
      <c r="I22" s="3">
        <v>21</v>
      </c>
      <c r="J22" s="3"/>
    </row>
    <row r="23" spans="1:10" ht="14.5" x14ac:dyDescent="0.25">
      <c r="A23" s="6" t="s">
        <v>48</v>
      </c>
      <c r="B23" s="7">
        <v>2506283051</v>
      </c>
      <c r="C23" s="8" t="s">
        <v>24</v>
      </c>
      <c r="D23" s="6">
        <v>38.380000000000003</v>
      </c>
      <c r="E23" s="6">
        <v>17</v>
      </c>
      <c r="F23" s="9">
        <v>5.6923076923076898</v>
      </c>
      <c r="G23" s="10">
        <v>0.173913043478261</v>
      </c>
      <c r="H23" s="18">
        <v>61.25</v>
      </c>
      <c r="I23" s="3">
        <v>22</v>
      </c>
      <c r="J23" s="3"/>
    </row>
    <row r="24" spans="1:10" ht="14.5" x14ac:dyDescent="0.25">
      <c r="A24" s="6" t="s">
        <v>50</v>
      </c>
      <c r="B24" s="7">
        <v>2506283045</v>
      </c>
      <c r="C24" s="8" t="s">
        <v>24</v>
      </c>
      <c r="D24" s="6">
        <v>33.03</v>
      </c>
      <c r="E24" s="6">
        <v>16</v>
      </c>
      <c r="F24" s="9">
        <v>8.3846153846153904</v>
      </c>
      <c r="G24" s="10">
        <v>3.48</v>
      </c>
      <c r="H24" s="17">
        <v>60.89</v>
      </c>
      <c r="I24" s="3">
        <v>23</v>
      </c>
      <c r="J24" s="3"/>
    </row>
    <row r="25" spans="1:10" ht="14.5" x14ac:dyDescent="0.25">
      <c r="A25" s="6" t="s">
        <v>49</v>
      </c>
      <c r="B25" s="7">
        <v>2506283047</v>
      </c>
      <c r="C25" s="8" t="s">
        <v>24</v>
      </c>
      <c r="D25" s="6">
        <v>32.9</v>
      </c>
      <c r="E25" s="6">
        <v>18</v>
      </c>
      <c r="F25" s="9">
        <v>5.6923076923076898</v>
      </c>
      <c r="G25" s="10">
        <v>2.52</v>
      </c>
      <c r="H25" s="10">
        <f>SUM(D25+E25+F25+G25)</f>
        <v>59.112307692307688</v>
      </c>
      <c r="I25" s="3">
        <v>24</v>
      </c>
      <c r="J25" s="3"/>
    </row>
    <row r="26" spans="1:10" ht="14.5" x14ac:dyDescent="0.25">
      <c r="A26" s="6" t="s">
        <v>132</v>
      </c>
      <c r="B26" s="7">
        <v>2506283043</v>
      </c>
      <c r="C26" s="8" t="s">
        <v>24</v>
      </c>
      <c r="D26" s="6">
        <v>33.159999999999997</v>
      </c>
      <c r="E26" s="19">
        <v>16</v>
      </c>
      <c r="F26" s="9">
        <v>6.7692307692307701</v>
      </c>
      <c r="G26" s="20">
        <v>3.04</v>
      </c>
      <c r="H26" s="10">
        <f>SUM(D26+E26+F26+G26)</f>
        <v>58.969230769230769</v>
      </c>
      <c r="I26" s="3">
        <v>25</v>
      </c>
      <c r="J26" s="3"/>
    </row>
    <row r="27" spans="1:10" ht="14.5" x14ac:dyDescent="0.25">
      <c r="A27" s="6" t="s">
        <v>98</v>
      </c>
      <c r="B27" s="7">
        <v>2506283065</v>
      </c>
      <c r="C27" s="8" t="s">
        <v>93</v>
      </c>
      <c r="D27" s="10">
        <v>33.890153871637601</v>
      </c>
      <c r="E27" s="19">
        <v>16</v>
      </c>
      <c r="F27" s="9">
        <v>7.31</v>
      </c>
      <c r="G27" s="10">
        <v>1.3</v>
      </c>
      <c r="H27" s="17">
        <f>SUM(D27:G27)</f>
        <v>58.5001538716376</v>
      </c>
      <c r="I27" s="3">
        <v>26</v>
      </c>
      <c r="J27" s="3"/>
    </row>
    <row r="28" spans="1:10" ht="14.5" x14ac:dyDescent="0.25">
      <c r="A28" s="6" t="s">
        <v>95</v>
      </c>
      <c r="B28" s="7">
        <v>2506283069</v>
      </c>
      <c r="C28" s="8" t="s">
        <v>93</v>
      </c>
      <c r="D28" s="10">
        <v>34.385772452804197</v>
      </c>
      <c r="E28" s="6">
        <v>16</v>
      </c>
      <c r="F28" s="9">
        <v>5.69</v>
      </c>
      <c r="G28" s="10">
        <v>1.91</v>
      </c>
      <c r="H28" s="17">
        <v>57.99</v>
      </c>
      <c r="I28" s="3">
        <v>27</v>
      </c>
      <c r="J28" s="3"/>
    </row>
    <row r="29" spans="1:10" ht="14.5" x14ac:dyDescent="0.25">
      <c r="A29" s="6" t="s">
        <v>27</v>
      </c>
      <c r="B29" s="7">
        <v>2506283031</v>
      </c>
      <c r="C29" s="8" t="s">
        <v>24</v>
      </c>
      <c r="D29" s="6">
        <v>33.79</v>
      </c>
      <c r="E29" s="6">
        <v>18</v>
      </c>
      <c r="F29" s="9">
        <v>4.0769230769230802</v>
      </c>
      <c r="G29" s="10">
        <v>0.7</v>
      </c>
      <c r="H29" s="10">
        <f>SUM(D29:G29)</f>
        <v>56.566923076923082</v>
      </c>
      <c r="I29" s="3">
        <v>28</v>
      </c>
      <c r="J29" s="3"/>
    </row>
    <row r="30" spans="1:10" s="1" customFormat="1" ht="14.5" x14ac:dyDescent="0.25">
      <c r="A30" s="6" t="s">
        <v>44</v>
      </c>
      <c r="B30" s="7">
        <v>2506283038</v>
      </c>
      <c r="C30" s="8" t="s">
        <v>24</v>
      </c>
      <c r="D30" s="6">
        <v>33.08</v>
      </c>
      <c r="E30" s="21">
        <v>17</v>
      </c>
      <c r="F30" s="9">
        <v>3</v>
      </c>
      <c r="G30" s="10">
        <v>3.0434782608695699</v>
      </c>
      <c r="H30" s="10">
        <v>56.12</v>
      </c>
      <c r="I30" s="3">
        <v>29</v>
      </c>
      <c r="J30" s="21"/>
    </row>
    <row r="31" spans="1:10" ht="14.5" x14ac:dyDescent="0.25">
      <c r="A31" s="6" t="s">
        <v>92</v>
      </c>
      <c r="B31" s="7">
        <v>2506283070</v>
      </c>
      <c r="C31" s="8" t="s">
        <v>93</v>
      </c>
      <c r="D31" s="10">
        <v>33.753984128507199</v>
      </c>
      <c r="E31" s="14">
        <v>16</v>
      </c>
      <c r="F31" s="9">
        <v>3</v>
      </c>
      <c r="G31" s="10">
        <v>1.04</v>
      </c>
      <c r="H31" s="17">
        <v>53.79</v>
      </c>
      <c r="I31" s="3">
        <v>30</v>
      </c>
      <c r="J31" s="3"/>
    </row>
    <row r="32" spans="1:10" ht="14.5" x14ac:dyDescent="0.25">
      <c r="A32" s="6" t="s">
        <v>77</v>
      </c>
      <c r="B32" s="7">
        <v>2506283062</v>
      </c>
      <c r="C32" s="8" t="s">
        <v>78</v>
      </c>
      <c r="D32" s="6">
        <v>33.380000000000003</v>
      </c>
      <c r="E32" s="14">
        <v>16</v>
      </c>
      <c r="F32" s="9">
        <v>3</v>
      </c>
      <c r="G32" s="10">
        <v>0.96</v>
      </c>
      <c r="H32" s="17">
        <f>SUM(D32+E32+F32+G32)</f>
        <v>53.34</v>
      </c>
      <c r="I32" s="3">
        <v>31</v>
      </c>
      <c r="J32" s="3"/>
    </row>
    <row r="33" spans="1:10" ht="14.5" x14ac:dyDescent="0.25">
      <c r="A33" s="6" t="s">
        <v>85</v>
      </c>
      <c r="B33" s="7">
        <v>2506283063</v>
      </c>
      <c r="C33" s="8" t="s">
        <v>78</v>
      </c>
      <c r="D33" s="6">
        <v>33.76</v>
      </c>
      <c r="E33" s="6">
        <v>16</v>
      </c>
      <c r="F33" s="9">
        <v>3</v>
      </c>
      <c r="G33" s="10">
        <v>0.17</v>
      </c>
      <c r="H33" s="10">
        <v>52.93</v>
      </c>
      <c r="I33" s="3">
        <v>32</v>
      </c>
      <c r="J33" s="3"/>
    </row>
    <row r="34" spans="1:10" ht="14.5" x14ac:dyDescent="0.25">
      <c r="A34" s="6" t="s">
        <v>41</v>
      </c>
      <c r="B34" s="7">
        <v>2506283050</v>
      </c>
      <c r="C34" s="8" t="s">
        <v>24</v>
      </c>
      <c r="D34" s="6">
        <v>32.49</v>
      </c>
      <c r="E34" s="6">
        <v>10</v>
      </c>
      <c r="F34" s="9">
        <v>7.3076923076923102</v>
      </c>
      <c r="G34" s="10">
        <v>3.1304347826086998</v>
      </c>
      <c r="H34" s="10">
        <v>52.928127090300997</v>
      </c>
      <c r="I34" s="3">
        <v>33</v>
      </c>
      <c r="J34" s="3"/>
    </row>
    <row r="35" spans="1:10" ht="14.5" x14ac:dyDescent="0.25">
      <c r="A35" s="6" t="s">
        <v>32</v>
      </c>
      <c r="B35" s="7">
        <v>2506283048</v>
      </c>
      <c r="C35" s="8" t="s">
        <v>24</v>
      </c>
      <c r="D35" s="6">
        <v>38.14</v>
      </c>
      <c r="E35" s="19">
        <v>10</v>
      </c>
      <c r="F35" s="16">
        <v>4.08</v>
      </c>
      <c r="G35" s="10">
        <v>0.565217391304348</v>
      </c>
      <c r="H35" s="17">
        <f>SUM(D35+E35+F35+G35)</f>
        <v>52.78521739130435</v>
      </c>
      <c r="I35" s="3">
        <v>34</v>
      </c>
      <c r="J35" s="3"/>
    </row>
    <row r="36" spans="1:10" ht="14.5" x14ac:dyDescent="0.25">
      <c r="A36" s="6" t="s">
        <v>53</v>
      </c>
      <c r="B36" s="7">
        <v>2506283042</v>
      </c>
      <c r="C36" s="8" t="s">
        <v>24</v>
      </c>
      <c r="D36" s="6">
        <v>32.700000000000003</v>
      </c>
      <c r="E36" s="19">
        <v>16</v>
      </c>
      <c r="F36" s="9">
        <v>3</v>
      </c>
      <c r="G36" s="10">
        <v>0.82608695652173902</v>
      </c>
      <c r="H36" s="17">
        <f>SUM(D36+E36+F36+G36)</f>
        <v>52.526086956521745</v>
      </c>
      <c r="I36" s="3">
        <v>35</v>
      </c>
      <c r="J36" s="3"/>
    </row>
    <row r="37" spans="1:10" ht="14.5" x14ac:dyDescent="0.25">
      <c r="A37" s="6" t="s">
        <v>30</v>
      </c>
      <c r="B37" s="7">
        <v>2506283020</v>
      </c>
      <c r="C37" s="8" t="s">
        <v>24</v>
      </c>
      <c r="D37" s="6">
        <v>32.97</v>
      </c>
      <c r="E37" s="19">
        <v>16</v>
      </c>
      <c r="F37" s="9">
        <v>3</v>
      </c>
      <c r="G37" s="10">
        <v>0.52173913043478304</v>
      </c>
      <c r="H37" s="17">
        <f>SUM(D37+E37+F37+G37)</f>
        <v>52.49173913043478</v>
      </c>
      <c r="I37" s="3">
        <v>36</v>
      </c>
      <c r="J37" s="3"/>
    </row>
    <row r="38" spans="1:10" ht="14.5" x14ac:dyDescent="0.25">
      <c r="A38" s="6" t="s">
        <v>46</v>
      </c>
      <c r="B38" s="7">
        <v>2506283032</v>
      </c>
      <c r="C38" s="8" t="s">
        <v>24</v>
      </c>
      <c r="D38" s="6">
        <v>32.9</v>
      </c>
      <c r="E38" s="19">
        <v>16</v>
      </c>
      <c r="F38" s="9">
        <v>3</v>
      </c>
      <c r="G38" s="10">
        <v>0.47826086956521702</v>
      </c>
      <c r="H38" s="17">
        <f>SUM(D38+E38+F38+G38)</f>
        <v>52.378260869565217</v>
      </c>
      <c r="I38" s="3">
        <v>37</v>
      </c>
      <c r="J38" s="3"/>
    </row>
    <row r="39" spans="1:10" ht="14.5" x14ac:dyDescent="0.25">
      <c r="A39" s="6" t="s">
        <v>43</v>
      </c>
      <c r="B39" s="7">
        <v>2506283033</v>
      </c>
      <c r="C39" s="8" t="s">
        <v>24</v>
      </c>
      <c r="D39" s="6">
        <v>33.47</v>
      </c>
      <c r="E39" s="19">
        <v>10</v>
      </c>
      <c r="F39" s="9">
        <v>3</v>
      </c>
      <c r="G39" s="10">
        <v>5.2608695652173898</v>
      </c>
      <c r="H39" s="10">
        <v>51.730869565217397</v>
      </c>
      <c r="I39" s="3">
        <v>38</v>
      </c>
      <c r="J39" s="3"/>
    </row>
    <row r="40" spans="1:10" ht="14.5" x14ac:dyDescent="0.25">
      <c r="A40" s="6" t="s">
        <v>80</v>
      </c>
      <c r="B40" s="7">
        <v>2506283064</v>
      </c>
      <c r="C40" s="8" t="s">
        <v>78</v>
      </c>
      <c r="D40" s="6">
        <v>33.25</v>
      </c>
      <c r="E40" s="19">
        <v>10</v>
      </c>
      <c r="F40" s="9">
        <v>6.77</v>
      </c>
      <c r="G40" s="10">
        <v>1.57</v>
      </c>
      <c r="H40" s="10">
        <v>51.59</v>
      </c>
      <c r="I40" s="3">
        <v>39</v>
      </c>
      <c r="J40" s="3"/>
    </row>
    <row r="41" spans="1:10" ht="14.5" x14ac:dyDescent="0.25">
      <c r="A41" s="6" t="s">
        <v>97</v>
      </c>
      <c r="B41" s="7">
        <v>2506283067</v>
      </c>
      <c r="C41" s="8" t="s">
        <v>93</v>
      </c>
      <c r="D41" s="10">
        <v>34.130998799081802</v>
      </c>
      <c r="E41" s="19">
        <v>10</v>
      </c>
      <c r="F41" s="9">
        <v>5.69</v>
      </c>
      <c r="G41" s="10">
        <v>0.73</v>
      </c>
      <c r="H41" s="10">
        <f>SUM(D41:G41)</f>
        <v>50.550998799081796</v>
      </c>
      <c r="I41" s="3">
        <v>40</v>
      </c>
      <c r="J41" s="3"/>
    </row>
    <row r="42" spans="1:10" ht="14.5" x14ac:dyDescent="0.25">
      <c r="A42" s="6" t="s">
        <v>38</v>
      </c>
      <c r="B42" s="7">
        <v>2506283037</v>
      </c>
      <c r="C42" s="8" t="s">
        <v>24</v>
      </c>
      <c r="D42" s="10">
        <v>33.29</v>
      </c>
      <c r="E42" s="19">
        <v>10</v>
      </c>
      <c r="F42" s="9">
        <v>4.0769230769230802</v>
      </c>
      <c r="G42" s="10">
        <v>1.4347826086956501</v>
      </c>
      <c r="H42" s="10">
        <v>48.8017056856187</v>
      </c>
      <c r="I42" s="3">
        <v>41</v>
      </c>
      <c r="J42" s="3"/>
    </row>
    <row r="43" spans="1:10" ht="14.5" x14ac:dyDescent="0.25">
      <c r="A43" s="6" t="s">
        <v>33</v>
      </c>
      <c r="B43" s="7">
        <v>2506283023</v>
      </c>
      <c r="C43" s="8" t="s">
        <v>24</v>
      </c>
      <c r="D43" s="10">
        <v>32.633000000000003</v>
      </c>
      <c r="E43" s="19">
        <v>10</v>
      </c>
      <c r="F43" s="9">
        <v>5.6923076923076898</v>
      </c>
      <c r="G43" s="10">
        <v>0.173913043478261</v>
      </c>
      <c r="H43" s="10">
        <f>SUM(D43+E43+F43+G43)</f>
        <v>48.499220735785947</v>
      </c>
      <c r="I43" s="3">
        <v>42</v>
      </c>
      <c r="J43" s="3"/>
    </row>
    <row r="44" spans="1:10" ht="14.5" x14ac:dyDescent="0.25">
      <c r="A44" s="6" t="s">
        <v>51</v>
      </c>
      <c r="B44" s="7">
        <v>2506283019</v>
      </c>
      <c r="C44" s="8" t="s">
        <v>24</v>
      </c>
      <c r="D44" s="6">
        <v>32.71</v>
      </c>
      <c r="E44" s="19">
        <v>12</v>
      </c>
      <c r="F44" s="9">
        <v>0</v>
      </c>
      <c r="G44" s="10">
        <v>0.173913043478261</v>
      </c>
      <c r="H44" s="10">
        <f>SUM(D44+E44+F44+G44)</f>
        <v>44.883913043478259</v>
      </c>
      <c r="I44" s="3">
        <v>43</v>
      </c>
      <c r="J44" s="3" t="s">
        <v>234</v>
      </c>
    </row>
    <row r="45" spans="1:10" ht="14.5" x14ac:dyDescent="0.25">
      <c r="A45" s="6" t="s">
        <v>86</v>
      </c>
      <c r="B45" s="7">
        <v>2506283060</v>
      </c>
      <c r="C45" s="8" t="s">
        <v>78</v>
      </c>
      <c r="D45" s="10">
        <v>32.82</v>
      </c>
      <c r="E45" s="19">
        <v>5</v>
      </c>
      <c r="F45" s="9">
        <v>4.08</v>
      </c>
      <c r="G45" s="10">
        <v>0.43</v>
      </c>
      <c r="H45" s="10">
        <v>42.33</v>
      </c>
      <c r="I45" s="3">
        <v>44</v>
      </c>
      <c r="J45" s="3"/>
    </row>
    <row r="46" spans="1:10" ht="14.5" x14ac:dyDescent="0.25">
      <c r="A46" s="6" t="s">
        <v>96</v>
      </c>
      <c r="B46" s="7">
        <v>2506283068</v>
      </c>
      <c r="C46" s="8" t="s">
        <v>93</v>
      </c>
      <c r="D46" s="10">
        <v>33.566775759741397</v>
      </c>
      <c r="E46" s="19">
        <v>5</v>
      </c>
      <c r="F46" s="9">
        <v>3</v>
      </c>
      <c r="G46" s="10">
        <v>0.74</v>
      </c>
      <c r="H46" s="10">
        <f>SUM(D46:G46)</f>
        <v>42.306775759741399</v>
      </c>
      <c r="I46" s="3">
        <v>45</v>
      </c>
      <c r="J46" s="3"/>
    </row>
    <row r="47" spans="1:10" ht="14.5" x14ac:dyDescent="0.25">
      <c r="A47" s="6" t="s">
        <v>55</v>
      </c>
      <c r="B47" s="7">
        <v>2506283027</v>
      </c>
      <c r="C47" s="8" t="s">
        <v>24</v>
      </c>
      <c r="D47" s="6">
        <v>32.71</v>
      </c>
      <c r="E47" s="6">
        <v>5</v>
      </c>
      <c r="F47" s="9">
        <v>3</v>
      </c>
      <c r="G47" s="10">
        <v>0</v>
      </c>
      <c r="H47" s="10">
        <v>40.71</v>
      </c>
      <c r="I47" s="3">
        <v>46</v>
      </c>
      <c r="J47" s="3"/>
    </row>
    <row r="48" spans="1:10" ht="14.5" x14ac:dyDescent="0.25">
      <c r="A48" s="6" t="s">
        <v>29</v>
      </c>
      <c r="B48" s="7">
        <v>2506283046</v>
      </c>
      <c r="C48" s="8" t="s">
        <v>24</v>
      </c>
      <c r="D48" s="6">
        <v>32.380000000000003</v>
      </c>
      <c r="E48" s="19">
        <v>5</v>
      </c>
      <c r="F48" s="9">
        <v>3</v>
      </c>
      <c r="G48" s="10">
        <v>0.26086956521739102</v>
      </c>
      <c r="H48" s="10">
        <f>SUM((D48+E48+F48+G48))</f>
        <v>40.640869565217393</v>
      </c>
      <c r="I48" s="3">
        <v>47</v>
      </c>
      <c r="J48" s="3"/>
    </row>
    <row r="49" spans="1:10" ht="14.5" x14ac:dyDescent="0.25">
      <c r="A49" s="6" t="s">
        <v>52</v>
      </c>
      <c r="B49" s="7">
        <v>2506283035</v>
      </c>
      <c r="C49" s="8" t="s">
        <v>24</v>
      </c>
      <c r="D49" s="6">
        <v>31.56</v>
      </c>
      <c r="E49" s="6">
        <v>5</v>
      </c>
      <c r="F49" s="9">
        <v>3</v>
      </c>
      <c r="G49" s="10">
        <v>0.434782608695652</v>
      </c>
      <c r="H49" s="10">
        <v>39.994782608695701</v>
      </c>
      <c r="I49" s="3">
        <v>48</v>
      </c>
      <c r="J49" s="3"/>
    </row>
    <row r="50" spans="1:10" ht="14.5" x14ac:dyDescent="0.25">
      <c r="A50" s="6" t="s">
        <v>56</v>
      </c>
      <c r="B50" s="7">
        <v>2506283029</v>
      </c>
      <c r="C50" s="8" t="s">
        <v>24</v>
      </c>
      <c r="D50" s="6">
        <v>32.22</v>
      </c>
      <c r="E50" s="6">
        <v>0</v>
      </c>
      <c r="F50" s="9">
        <v>3</v>
      </c>
      <c r="G50" s="10">
        <v>0</v>
      </c>
      <c r="H50" s="10">
        <v>35.22</v>
      </c>
      <c r="I50" s="3">
        <v>49</v>
      </c>
      <c r="J50" s="3" t="s">
        <v>235</v>
      </c>
    </row>
    <row r="51" spans="1:10" ht="14.5" x14ac:dyDescent="0.25">
      <c r="A51" s="6" t="s">
        <v>54</v>
      </c>
      <c r="B51" s="7">
        <v>2506283036</v>
      </c>
      <c r="C51" s="8" t="s">
        <v>24</v>
      </c>
      <c r="D51" s="6">
        <v>31.85</v>
      </c>
      <c r="E51" s="6">
        <v>0</v>
      </c>
      <c r="F51" s="9">
        <v>3</v>
      </c>
      <c r="G51" s="10">
        <v>0</v>
      </c>
      <c r="H51" s="10">
        <v>34.85</v>
      </c>
      <c r="I51" s="3">
        <v>50</v>
      </c>
      <c r="J51" s="3"/>
    </row>
    <row r="52" spans="1:10" ht="14.5" x14ac:dyDescent="0.25">
      <c r="A52" s="6" t="s">
        <v>82</v>
      </c>
      <c r="B52" s="7">
        <v>2506283061</v>
      </c>
      <c r="C52" s="8" t="s">
        <v>78</v>
      </c>
      <c r="D52" s="6">
        <v>30.36</v>
      </c>
      <c r="E52" s="6">
        <v>0</v>
      </c>
      <c r="F52" s="9">
        <v>3</v>
      </c>
      <c r="G52" s="10">
        <v>0.52</v>
      </c>
      <c r="H52" s="10">
        <v>33.880000000000003</v>
      </c>
      <c r="I52" s="3">
        <v>51</v>
      </c>
      <c r="J52" s="3"/>
    </row>
    <row r="53" spans="1:10" ht="14.5" x14ac:dyDescent="0.25">
      <c r="A53" s="3" t="s">
        <v>45</v>
      </c>
      <c r="B53" s="26">
        <v>2506283039</v>
      </c>
      <c r="C53" s="27" t="s">
        <v>24</v>
      </c>
      <c r="D53" s="3">
        <v>0</v>
      </c>
      <c r="E53" s="3">
        <v>6</v>
      </c>
      <c r="F53" s="28">
        <v>5.6923076923076898</v>
      </c>
      <c r="G53" s="18">
        <v>0.52173913043478304</v>
      </c>
      <c r="H53" s="18">
        <f>SUM(D53+E53+F53+G53)</f>
        <v>12.214046822742473</v>
      </c>
      <c r="I53" s="3">
        <v>52</v>
      </c>
      <c r="J53" s="11" t="s">
        <v>236</v>
      </c>
    </row>
    <row r="54" spans="1:10" ht="14.5" x14ac:dyDescent="0.25">
      <c r="A54" s="6" t="s">
        <v>23</v>
      </c>
      <c r="B54" s="7">
        <v>2506283041</v>
      </c>
      <c r="C54" s="8" t="s">
        <v>24</v>
      </c>
      <c r="D54" s="6">
        <v>0</v>
      </c>
      <c r="E54" s="6">
        <v>0</v>
      </c>
      <c r="F54" s="9">
        <v>3</v>
      </c>
      <c r="G54" s="10">
        <v>8.6956521739130405E-2</v>
      </c>
      <c r="H54" s="10">
        <v>3.0869565217391299</v>
      </c>
      <c r="I54" s="3">
        <v>53</v>
      </c>
      <c r="J54" s="11" t="s">
        <v>237</v>
      </c>
    </row>
    <row r="55" spans="1:10" x14ac:dyDescent="0.25">
      <c r="A55" s="29"/>
      <c r="B55" s="29"/>
      <c r="C55" s="30"/>
      <c r="D55" s="31"/>
      <c r="E55" s="32"/>
      <c r="F55" s="32"/>
      <c r="G55" s="32"/>
      <c r="H55" s="33"/>
      <c r="I55" s="3"/>
      <c r="J55" s="3"/>
    </row>
  </sheetData>
  <sheetProtection formatCells="0" formatColumns="0" formatRows="0" insertColumns="0" insertRows="0" insertHyperlinks="0" deleteColumns="0" deleteRows="0" sort="0" autoFilter="0" pivotTables="0"/>
  <autoFilter ref="A1:I54" xr:uid="{00000000-0009-0000-0000-000003000000}">
    <sortState xmlns:xlrd2="http://schemas.microsoft.com/office/spreadsheetml/2017/richdata2" ref="A2:I54">
      <sortCondition descending="1" ref="H1:H54"/>
    </sortState>
  </autoFilter>
  <sortState xmlns:xlrd2="http://schemas.microsoft.com/office/spreadsheetml/2017/richdata2" ref="H2:H54">
    <sortCondition descending="1" ref="H1"/>
  </sortState>
  <phoneticPr fontId="29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5" interlineOnOff="0" interlineColor="0" isDbSheet="0" isDashBoardSheet="0" isDbDashBoardSheet="0" isFlexPaperSheet="0">
      <cellprotection/>
      <appEtDbRelations/>
    </woSheetProps>
  </woSheetsProps>
  <woBookProps>
    <bookSettings fileId="561255257773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5"/>
  <pixelatorList sheetStid="6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体育教学 专业素质</vt:lpstr>
      <vt:lpstr>运动训练、社体 专业素质</vt:lpstr>
      <vt:lpstr>25专硕（科研、思想、文体）加分明细</vt:lpstr>
      <vt:lpstr>总排名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YeeNo</dc:creator>
  <cp:lastModifiedBy>2427013849@qq.com</cp:lastModifiedBy>
  <dcterms:created xsi:type="dcterms:W3CDTF">2024-09-08T16:06:00Z</dcterms:created>
  <dcterms:modified xsi:type="dcterms:W3CDTF">2026-09-11T14:44:58Z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7E349E893EB64439B5CAE0806E8FD3B3_13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