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<sst xmlns="http://schemas.openxmlformats.org/spreadsheetml/2006/main" count="37" uniqueCount="20">
  <si>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2018-2019学年18级两年制学科教学综合测评</t>
  </si>
  <si>
    <t>品德*20%</t>
  </si>
  <si>
    <t>学业*70%</t>
  </si>
  <si>
    <t>文体*10%</t>
  </si>
  <si>
    <t>总分</t>
  </si>
  <si>
    <t>排名</t>
  </si>
  <si>
    <t>学号</t>
  </si>
  <si>
    <t>基本分</t>
  </si>
  <si>
    <t>原始加分</t>
  </si>
  <si>
    <t>附加分</t>
  </si>
  <si>
    <t>扣分</t>
  </si>
  <si>
    <t>品德分</t>
  </si>
  <si>
    <t>平均分*45%</t>
  </si>
  <si>
    <t>学业分</t>
  </si>
  <si>
    <t>加分</t>
  </si>
  <si>
    <t>文体分</t>
  </si>
  <si>
    <t>56</t>
  </si>
  <si>
    <t>（不及格）</t>
  </si>
  <si>
    <t>注：标红同学2017学年有不及格成绩或未按要求参加文化沙龙</t>
  </si>
  <si>
    <t>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</si>
</sst>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49"/>
      <name val="宋体"/>
      <family val="0"/>
    </font>
    <font>
      <sz val="18"/>
      <color indexed="49"/>
      <name val="宋体"/>
      <family val="0"/>
    </font>
    <font>
      <sz val="10"/>
      <color indexed="49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  <font>
      <sz val="10"/>
      <color theme="4"/>
      <name val="宋体"/>
      <family val="0"/>
    </font>
    <font>
      <sz val="10"/>
      <color rgb="FFFF0000"/>
      <name val="宋体"/>
      <family val="0"/>
    </font>
    <font>
      <sz val="18"/>
      <color theme="4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76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3" fillId="34" borderId="9" xfId="0" applyFont="1" applyFill="1" applyBorder="1" applyAlignment="1">
      <alignment horizontal="center"/>
    </xf>
    <xf numFmtId="0" fontId="3" fillId="35" borderId="9" xfId="0" applyFont="1" applyFill="1" applyBorder="1" applyAlignment="1">
      <alignment horizontal="center"/>
    </xf>
    <xf numFmtId="177" fontId="51" fillId="0" borderId="9" xfId="0" applyNumberFormat="1" applyFont="1" applyFill="1" applyBorder="1" applyAlignment="1">
      <alignment horizontal="center"/>
    </xf>
    <xf numFmtId="0" fontId="51" fillId="35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49" fontId="51" fillId="0" borderId="0" xfId="0" applyNumberFormat="1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zoomScalePageLayoutView="0" workbookViewId="0" topLeftCell="A1">
      <selection activeCell="W17" sqref="W17"/>
    </sheetView>
  </sheetViews>
  <sheetFormatPr defaultColWidth="9.00390625" defaultRowHeight="14.25"/>
  <cols>
    <col min="1" max="1" width="9.50390625" style="0" customWidth="1"/>
    <col min="2" max="2" width="4.875" style="0" customWidth="1"/>
    <col min="3" max="3" width="6.50390625" style="5" customWidth="1"/>
    <col min="4" max="4" width="5.00390625" style="0" customWidth="1"/>
    <col min="5" max="5" width="4.00390625" style="0" customWidth="1"/>
    <col min="6" max="6" width="5.625" style="0" customWidth="1"/>
    <col min="7" max="7" width="8.875" style="5" customWidth="1"/>
    <col min="8" max="8" width="6.75390625" style="5" customWidth="1"/>
    <col min="9" max="9" width="6.875" style="0" customWidth="1"/>
    <col min="10" max="10" width="3.75390625" style="0" customWidth="1"/>
    <col min="11" max="11" width="7.00390625" style="0" customWidth="1"/>
    <col min="12" max="12" width="5.125" style="0" customWidth="1"/>
    <col min="13" max="13" width="4.75390625" style="5" customWidth="1"/>
    <col min="14" max="14" width="5.25390625" style="0" customWidth="1"/>
    <col min="15" max="15" width="3.625" style="0" customWidth="1"/>
    <col min="16" max="16" width="5.625" style="0" customWidth="1"/>
    <col min="17" max="17" width="8.875" style="0" customWidth="1"/>
    <col min="18" max="18" width="4.50390625" style="0" customWidth="1"/>
  </cols>
  <sheetData>
    <row r="1" spans="1:18" s="1" customFormat="1" ht="32.25" customHeight="1">
      <c r="A1" s="30" t="s">
        <v>0</v>
      </c>
      <c r="B1" s="30"/>
      <c r="C1" s="31"/>
      <c r="D1" s="30"/>
      <c r="E1" s="30"/>
      <c r="F1" s="30"/>
      <c r="G1" s="31"/>
      <c r="H1" s="31"/>
      <c r="I1" s="30"/>
      <c r="J1" s="30"/>
      <c r="K1" s="30"/>
      <c r="L1" s="30"/>
      <c r="M1" s="31"/>
      <c r="N1" s="30"/>
      <c r="O1" s="30"/>
      <c r="P1" s="30"/>
      <c r="Q1" s="30"/>
      <c r="R1" s="30"/>
    </row>
    <row r="2" spans="1:18" ht="14.25">
      <c r="A2" s="6"/>
      <c r="B2" s="32" t="s">
        <v>1</v>
      </c>
      <c r="C2" s="33"/>
      <c r="D2" s="32"/>
      <c r="E2" s="32"/>
      <c r="F2" s="32"/>
      <c r="G2" s="32" t="s">
        <v>2</v>
      </c>
      <c r="H2" s="32"/>
      <c r="I2" s="32"/>
      <c r="J2" s="32"/>
      <c r="K2" s="32"/>
      <c r="L2" s="32" t="s">
        <v>3</v>
      </c>
      <c r="M2" s="33"/>
      <c r="N2" s="32"/>
      <c r="O2" s="32"/>
      <c r="P2" s="32"/>
      <c r="Q2" s="6" t="s">
        <v>4</v>
      </c>
      <c r="R2" s="6" t="s">
        <v>5</v>
      </c>
    </row>
    <row r="3" spans="1:18" s="2" customFormat="1" ht="14.25">
      <c r="A3" s="7" t="s">
        <v>6</v>
      </c>
      <c r="B3" s="7" t="s">
        <v>7</v>
      </c>
      <c r="C3" s="8" t="s">
        <v>8</v>
      </c>
      <c r="D3" s="7" t="s">
        <v>9</v>
      </c>
      <c r="E3" s="7" t="s">
        <v>10</v>
      </c>
      <c r="F3" s="7" t="s">
        <v>11</v>
      </c>
      <c r="G3" s="8" t="s">
        <v>12</v>
      </c>
      <c r="H3" s="8" t="s">
        <v>8</v>
      </c>
      <c r="I3" s="7" t="s">
        <v>9</v>
      </c>
      <c r="J3" s="7" t="s">
        <v>10</v>
      </c>
      <c r="K3" s="7" t="s">
        <v>13</v>
      </c>
      <c r="L3" s="7" t="s">
        <v>7</v>
      </c>
      <c r="M3" s="8" t="s">
        <v>14</v>
      </c>
      <c r="N3" s="7" t="s">
        <v>9</v>
      </c>
      <c r="O3" s="7" t="s">
        <v>10</v>
      </c>
      <c r="P3" s="7" t="s">
        <v>15</v>
      </c>
      <c r="Q3" s="21"/>
      <c r="R3" s="6"/>
    </row>
    <row r="4" spans="1:18" s="2" customFormat="1" ht="14.25">
      <c r="A4" s="9">
        <v>1812282016</v>
      </c>
      <c r="B4" s="10" t="s">
        <v>16</v>
      </c>
      <c r="C4" s="11">
        <v>14</v>
      </c>
      <c r="D4" s="7">
        <f>C4/15.5*44</f>
        <v>39.74193548387097</v>
      </c>
      <c r="E4" s="7"/>
      <c r="F4" s="12">
        <f aca="true" t="shared" si="0" ref="F4:F15">(B4+D4)*0.2</f>
        <v>19.148387096774197</v>
      </c>
      <c r="G4" s="11">
        <v>40.19985</v>
      </c>
      <c r="H4" s="11">
        <v>31</v>
      </c>
      <c r="I4" s="21">
        <f aca="true" t="shared" si="1" ref="I4:I15">H4/31*55</f>
        <v>55</v>
      </c>
      <c r="J4" s="7"/>
      <c r="K4" s="21">
        <f aca="true" t="shared" si="2" ref="K4:K15">(G4+I4)*0.7</f>
        <v>66.639895</v>
      </c>
      <c r="L4" s="22">
        <v>50</v>
      </c>
      <c r="M4" s="11">
        <v>1.5</v>
      </c>
      <c r="N4" s="12">
        <f>M4/3.5*50</f>
        <v>21.428571428571427</v>
      </c>
      <c r="O4" s="7"/>
      <c r="P4" s="7">
        <f aca="true" t="shared" si="3" ref="P4:P15">(L4+N4)*0.1</f>
        <v>7.142857142857143</v>
      </c>
      <c r="Q4" s="24">
        <f aca="true" t="shared" si="4" ref="Q4:Q15">F4+K4+P4</f>
        <v>92.93113923963134</v>
      </c>
      <c r="R4" s="25">
        <v>1</v>
      </c>
    </row>
    <row r="5" spans="1:18" ht="14.25">
      <c r="A5" s="9">
        <v>1812282022</v>
      </c>
      <c r="B5" s="10" t="s">
        <v>16</v>
      </c>
      <c r="C5" s="11">
        <v>15.5</v>
      </c>
      <c r="D5" s="7">
        <f aca="true" t="shared" si="5" ref="D5:D15">C5/15.5*44</f>
        <v>44</v>
      </c>
      <c r="E5" s="13"/>
      <c r="F5" s="12">
        <f t="shared" si="0"/>
        <v>20</v>
      </c>
      <c r="G5" s="11">
        <v>39.45015</v>
      </c>
      <c r="H5" s="11">
        <v>25</v>
      </c>
      <c r="I5" s="21">
        <f t="shared" si="1"/>
        <v>44.354838709677416</v>
      </c>
      <c r="J5" s="13"/>
      <c r="K5" s="21">
        <f t="shared" si="2"/>
        <v>58.663492096774185</v>
      </c>
      <c r="L5" s="22">
        <v>50</v>
      </c>
      <c r="M5" s="11">
        <v>1.5</v>
      </c>
      <c r="N5" s="12">
        <f aca="true" t="shared" si="6" ref="N5:N15">M5/3.5*50</f>
        <v>21.428571428571427</v>
      </c>
      <c r="O5" s="13"/>
      <c r="P5" s="7">
        <f t="shared" si="3"/>
        <v>7.142857142857143</v>
      </c>
      <c r="Q5" s="24">
        <f t="shared" si="4"/>
        <v>85.80634923963132</v>
      </c>
      <c r="R5" s="25">
        <v>2</v>
      </c>
    </row>
    <row r="6" spans="1:18" s="3" customFormat="1" ht="14.25">
      <c r="A6" s="9">
        <v>1812282015</v>
      </c>
      <c r="B6" s="10" t="s">
        <v>16</v>
      </c>
      <c r="C6" s="11">
        <v>0</v>
      </c>
      <c r="D6" s="7">
        <f t="shared" si="5"/>
        <v>0</v>
      </c>
      <c r="E6" s="7"/>
      <c r="F6" s="12">
        <f t="shared" si="0"/>
        <v>11.200000000000001</v>
      </c>
      <c r="G6" s="11">
        <v>39.87</v>
      </c>
      <c r="H6" s="11">
        <v>17</v>
      </c>
      <c r="I6" s="21">
        <f t="shared" si="1"/>
        <v>30.161290322580644</v>
      </c>
      <c r="J6" s="7"/>
      <c r="K6" s="21">
        <f t="shared" si="2"/>
        <v>49.02190322580645</v>
      </c>
      <c r="L6" s="22">
        <v>50</v>
      </c>
      <c r="M6" s="11">
        <v>1.5</v>
      </c>
      <c r="N6" s="12">
        <f t="shared" si="6"/>
        <v>21.428571428571427</v>
      </c>
      <c r="O6" s="7"/>
      <c r="P6" s="7">
        <f t="shared" si="3"/>
        <v>7.142857142857143</v>
      </c>
      <c r="Q6" s="24">
        <f t="shared" si="4"/>
        <v>67.3647603686636</v>
      </c>
      <c r="R6" s="25">
        <v>3</v>
      </c>
    </row>
    <row r="7" spans="1:18" s="4" customFormat="1" ht="14.25">
      <c r="A7" s="9">
        <v>1812282020</v>
      </c>
      <c r="B7" s="10" t="s">
        <v>16</v>
      </c>
      <c r="C7" s="11">
        <v>6</v>
      </c>
      <c r="D7" s="7">
        <f t="shared" si="5"/>
        <v>17.032258064516128</v>
      </c>
      <c r="E7" s="13"/>
      <c r="F7" s="12">
        <f t="shared" si="0"/>
        <v>14.606451612903227</v>
      </c>
      <c r="G7" s="11">
        <v>38.84985</v>
      </c>
      <c r="H7" s="11">
        <v>12</v>
      </c>
      <c r="I7" s="21">
        <f t="shared" si="1"/>
        <v>21.29032258064516</v>
      </c>
      <c r="J7" s="13"/>
      <c r="K7" s="21">
        <f t="shared" si="2"/>
        <v>42.09812080645161</v>
      </c>
      <c r="L7" s="22">
        <v>50</v>
      </c>
      <c r="M7" s="11">
        <v>3.5</v>
      </c>
      <c r="N7" s="12">
        <f t="shared" si="6"/>
        <v>50</v>
      </c>
      <c r="O7" s="13"/>
      <c r="P7" s="7">
        <f t="shared" si="3"/>
        <v>10</v>
      </c>
      <c r="Q7" s="24">
        <f t="shared" si="4"/>
        <v>66.70457241935483</v>
      </c>
      <c r="R7" s="25">
        <v>4</v>
      </c>
    </row>
    <row r="8" spans="1:18" s="2" customFormat="1" ht="14.25">
      <c r="A8" s="9">
        <v>1812282013</v>
      </c>
      <c r="B8" s="10" t="s">
        <v>16</v>
      </c>
      <c r="C8" s="11">
        <v>0</v>
      </c>
      <c r="D8" s="7">
        <f t="shared" si="5"/>
        <v>0</v>
      </c>
      <c r="E8" s="7"/>
      <c r="F8" s="12">
        <f t="shared" si="0"/>
        <v>11.200000000000001</v>
      </c>
      <c r="G8" s="11">
        <v>39.29985</v>
      </c>
      <c r="H8" s="11">
        <v>9</v>
      </c>
      <c r="I8" s="21">
        <f t="shared" si="1"/>
        <v>15.967741935483872</v>
      </c>
      <c r="J8" s="7"/>
      <c r="K8" s="21">
        <f t="shared" si="2"/>
        <v>38.687314354838705</v>
      </c>
      <c r="L8" s="22">
        <v>50</v>
      </c>
      <c r="M8" s="11">
        <v>1.5</v>
      </c>
      <c r="N8" s="12">
        <f t="shared" si="6"/>
        <v>21.428571428571427</v>
      </c>
      <c r="O8" s="7"/>
      <c r="P8" s="7">
        <f t="shared" si="3"/>
        <v>7.142857142857143</v>
      </c>
      <c r="Q8" s="24">
        <f t="shared" si="4"/>
        <v>57.030171497695854</v>
      </c>
      <c r="R8" s="25">
        <v>5</v>
      </c>
    </row>
    <row r="9" spans="1:18" ht="14.25">
      <c r="A9" s="9">
        <v>1812282017</v>
      </c>
      <c r="B9" s="10" t="s">
        <v>16</v>
      </c>
      <c r="C9" s="11">
        <v>3</v>
      </c>
      <c r="D9" s="7">
        <f t="shared" si="5"/>
        <v>8.516129032258064</v>
      </c>
      <c r="E9" s="7"/>
      <c r="F9" s="12">
        <f t="shared" si="0"/>
        <v>12.903225806451614</v>
      </c>
      <c r="G9" s="11">
        <v>39.78</v>
      </c>
      <c r="H9" s="11">
        <v>2</v>
      </c>
      <c r="I9" s="21">
        <f t="shared" si="1"/>
        <v>3.5483870967741935</v>
      </c>
      <c r="J9" s="7"/>
      <c r="K9" s="21">
        <f t="shared" si="2"/>
        <v>30.329870967741932</v>
      </c>
      <c r="L9" s="22">
        <v>50</v>
      </c>
      <c r="M9" s="11">
        <v>1.5</v>
      </c>
      <c r="N9" s="12">
        <f t="shared" si="6"/>
        <v>21.428571428571427</v>
      </c>
      <c r="O9" s="7"/>
      <c r="P9" s="7">
        <f t="shared" si="3"/>
        <v>7.142857142857143</v>
      </c>
      <c r="Q9" s="24">
        <f t="shared" si="4"/>
        <v>50.375953917050694</v>
      </c>
      <c r="R9" s="25">
        <v>6</v>
      </c>
    </row>
    <row r="10" spans="1:18" s="2" customFormat="1" ht="14.25">
      <c r="A10" s="9">
        <v>1812282011</v>
      </c>
      <c r="B10" s="10" t="s">
        <v>16</v>
      </c>
      <c r="C10" s="11">
        <v>3</v>
      </c>
      <c r="D10" s="7">
        <f t="shared" si="5"/>
        <v>8.516129032258064</v>
      </c>
      <c r="E10" s="7"/>
      <c r="F10" s="12">
        <f t="shared" si="0"/>
        <v>12.903225806451614</v>
      </c>
      <c r="G10" s="11">
        <v>38.82015</v>
      </c>
      <c r="H10" s="11">
        <v>2</v>
      </c>
      <c r="I10" s="21">
        <f t="shared" si="1"/>
        <v>3.5483870967741935</v>
      </c>
      <c r="J10" s="7"/>
      <c r="K10" s="21">
        <f t="shared" si="2"/>
        <v>29.65797596774193</v>
      </c>
      <c r="L10" s="22">
        <v>50</v>
      </c>
      <c r="M10" s="11">
        <v>1.5</v>
      </c>
      <c r="N10" s="12">
        <f t="shared" si="6"/>
        <v>21.428571428571427</v>
      </c>
      <c r="O10" s="7"/>
      <c r="P10" s="7">
        <f t="shared" si="3"/>
        <v>7.142857142857143</v>
      </c>
      <c r="Q10" s="24">
        <f t="shared" si="4"/>
        <v>49.70405891705069</v>
      </c>
      <c r="R10" s="26">
        <v>7</v>
      </c>
    </row>
    <row r="11" spans="1:18" ht="14.25">
      <c r="A11" s="9">
        <v>1812282018</v>
      </c>
      <c r="B11" s="10" t="s">
        <v>16</v>
      </c>
      <c r="C11" s="11">
        <v>0</v>
      </c>
      <c r="D11" s="7">
        <f t="shared" si="5"/>
        <v>0</v>
      </c>
      <c r="E11" s="7"/>
      <c r="F11" s="12">
        <f t="shared" si="0"/>
        <v>11.200000000000001</v>
      </c>
      <c r="G11" s="11">
        <v>39.92985</v>
      </c>
      <c r="H11" s="11">
        <v>2</v>
      </c>
      <c r="I11" s="21">
        <f t="shared" si="1"/>
        <v>3.5483870967741935</v>
      </c>
      <c r="J11" s="7"/>
      <c r="K11" s="21">
        <f t="shared" si="2"/>
        <v>30.434765967741935</v>
      </c>
      <c r="L11" s="22">
        <v>50</v>
      </c>
      <c r="M11" s="11">
        <v>2</v>
      </c>
      <c r="N11" s="12">
        <f t="shared" si="6"/>
        <v>28.57142857142857</v>
      </c>
      <c r="O11" s="7"/>
      <c r="P11" s="7">
        <f t="shared" si="3"/>
        <v>7.857142857142858</v>
      </c>
      <c r="Q11" s="24">
        <f t="shared" si="4"/>
        <v>49.49190882488479</v>
      </c>
      <c r="R11" s="26">
        <v>8</v>
      </c>
    </row>
    <row r="12" spans="1:18" ht="14.25">
      <c r="A12" s="9">
        <v>1812282021</v>
      </c>
      <c r="B12" s="10" t="s">
        <v>16</v>
      </c>
      <c r="C12" s="14">
        <v>0</v>
      </c>
      <c r="D12" s="7">
        <f t="shared" si="5"/>
        <v>0</v>
      </c>
      <c r="E12" s="15"/>
      <c r="F12" s="12">
        <f t="shared" si="0"/>
        <v>11.200000000000001</v>
      </c>
      <c r="G12" s="14">
        <v>39.74985</v>
      </c>
      <c r="H12" s="14">
        <v>2</v>
      </c>
      <c r="I12" s="21">
        <f t="shared" si="1"/>
        <v>3.5483870967741935</v>
      </c>
      <c r="J12" s="15"/>
      <c r="K12" s="21">
        <f t="shared" si="2"/>
        <v>30.308765967741934</v>
      </c>
      <c r="L12" s="22">
        <v>50</v>
      </c>
      <c r="M12" s="14">
        <v>1.5</v>
      </c>
      <c r="N12" s="12">
        <f t="shared" si="6"/>
        <v>21.428571428571427</v>
      </c>
      <c r="O12" s="15"/>
      <c r="P12" s="7">
        <f t="shared" si="3"/>
        <v>7.142857142857143</v>
      </c>
      <c r="Q12" s="24">
        <f t="shared" si="4"/>
        <v>48.65162311059908</v>
      </c>
      <c r="R12" s="26">
        <v>9</v>
      </c>
    </row>
    <row r="13" spans="1:18" ht="14.25">
      <c r="A13" s="9">
        <v>1812282014</v>
      </c>
      <c r="B13" s="10" t="s">
        <v>16</v>
      </c>
      <c r="C13" s="14">
        <v>0</v>
      </c>
      <c r="D13" s="7">
        <f t="shared" si="5"/>
        <v>0</v>
      </c>
      <c r="E13" s="7"/>
      <c r="F13" s="12">
        <f t="shared" si="0"/>
        <v>11.200000000000001</v>
      </c>
      <c r="G13" s="14">
        <v>38.97</v>
      </c>
      <c r="H13" s="14">
        <v>2</v>
      </c>
      <c r="I13" s="21">
        <f t="shared" si="1"/>
        <v>3.5483870967741935</v>
      </c>
      <c r="J13" s="7"/>
      <c r="K13" s="21">
        <f t="shared" si="2"/>
        <v>29.762870967741932</v>
      </c>
      <c r="L13" s="22">
        <v>50</v>
      </c>
      <c r="M13" s="14">
        <v>1.5</v>
      </c>
      <c r="N13" s="12">
        <f t="shared" si="6"/>
        <v>21.428571428571427</v>
      </c>
      <c r="O13" s="7"/>
      <c r="P13" s="7">
        <f t="shared" si="3"/>
        <v>7.142857142857143</v>
      </c>
      <c r="Q13" s="24">
        <f t="shared" si="4"/>
        <v>48.10572811059908</v>
      </c>
      <c r="R13" s="26">
        <v>10</v>
      </c>
    </row>
    <row r="14" spans="1:18" s="2" customFormat="1" ht="14.25">
      <c r="A14" s="9">
        <v>1812282012</v>
      </c>
      <c r="B14" s="10" t="s">
        <v>16</v>
      </c>
      <c r="C14" s="11">
        <v>0</v>
      </c>
      <c r="D14" s="7">
        <f t="shared" si="5"/>
        <v>0</v>
      </c>
      <c r="E14" s="7"/>
      <c r="F14" s="12">
        <f t="shared" si="0"/>
        <v>11.200000000000001</v>
      </c>
      <c r="G14" s="11">
        <v>39.42</v>
      </c>
      <c r="H14" s="11">
        <v>1</v>
      </c>
      <c r="I14" s="21">
        <f t="shared" si="1"/>
        <v>1.7741935483870968</v>
      </c>
      <c r="J14" s="7"/>
      <c r="K14" s="21">
        <f t="shared" si="2"/>
        <v>28.835935483870966</v>
      </c>
      <c r="L14" s="22">
        <v>50</v>
      </c>
      <c r="M14" s="11">
        <v>1.5</v>
      </c>
      <c r="N14" s="12">
        <f t="shared" si="6"/>
        <v>21.428571428571427</v>
      </c>
      <c r="O14" s="7"/>
      <c r="P14" s="7">
        <f t="shared" si="3"/>
        <v>7.142857142857143</v>
      </c>
      <c r="Q14" s="24">
        <f t="shared" si="4"/>
        <v>47.17879262672811</v>
      </c>
      <c r="R14" s="27">
        <v>11</v>
      </c>
    </row>
    <row r="15" spans="1:19" s="2" customFormat="1" ht="14.25">
      <c r="A15" s="16">
        <v>1812282019</v>
      </c>
      <c r="B15" s="17" t="s">
        <v>16</v>
      </c>
      <c r="C15" s="18">
        <v>0</v>
      </c>
      <c r="D15" s="7">
        <f t="shared" si="5"/>
        <v>0</v>
      </c>
      <c r="E15" s="13"/>
      <c r="F15" s="19">
        <f t="shared" si="0"/>
        <v>11.200000000000001</v>
      </c>
      <c r="G15" s="18">
        <v>40.05</v>
      </c>
      <c r="H15" s="18">
        <v>10</v>
      </c>
      <c r="I15" s="23">
        <f t="shared" si="1"/>
        <v>17.741935483870968</v>
      </c>
      <c r="J15" s="13"/>
      <c r="K15" s="23">
        <f t="shared" si="2"/>
        <v>40.454354838709676</v>
      </c>
      <c r="L15" s="18">
        <v>50</v>
      </c>
      <c r="M15" s="18">
        <v>1.5</v>
      </c>
      <c r="N15" s="12">
        <f t="shared" si="6"/>
        <v>21.428571428571427</v>
      </c>
      <c r="O15" s="13"/>
      <c r="P15" s="13">
        <f t="shared" si="3"/>
        <v>7.142857142857143</v>
      </c>
      <c r="Q15" s="28">
        <f t="shared" si="4"/>
        <v>58.797211981566825</v>
      </c>
      <c r="R15" s="29">
        <v>12</v>
      </c>
      <c r="S15" s="2" t="s">
        <v>17</v>
      </c>
    </row>
    <row r="16" spans="1:18" ht="14.25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ht="14.25">
      <c r="C17" s="20" t="s">
        <v>19</v>
      </c>
    </row>
  </sheetData>
  <sheetProtection/>
  <mergeCells count="5">
    <mergeCell ref="A1:R1"/>
    <mergeCell ref="B2:F2"/>
    <mergeCell ref="G2:K2"/>
    <mergeCell ref="L2:P2"/>
    <mergeCell ref="A16:R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2019-09-18T01:38:08Z</cp:lastPrinted>
  <dcterms:created xsi:type="dcterms:W3CDTF">2019-09-12T13:04:04Z</dcterms:created>
  <dcterms:modified xsi:type="dcterms:W3CDTF">2019-09-18T01:38:44Z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