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<sst xmlns="http://schemas.openxmlformats.org/spreadsheetml/2006/main" count="52" uniqueCount="22">
  <si>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2018-2019学年18级三年制美术综合测评</t>
  </si>
  <si>
    <t>品德*20%</t>
  </si>
  <si>
    <t>学业*70%</t>
  </si>
  <si>
    <t>文体*10%</t>
  </si>
  <si>
    <t>总分</t>
  </si>
  <si>
    <t>排名</t>
  </si>
  <si>
    <t>学号</t>
  </si>
  <si>
    <t>基本分</t>
  </si>
  <si>
    <t>原始加分</t>
  </si>
  <si>
    <t>附加分</t>
  </si>
  <si>
    <t>扣分</t>
  </si>
  <si>
    <t>品德分</t>
  </si>
  <si>
    <t>平均分*45%</t>
  </si>
  <si>
    <t>学业分</t>
  </si>
  <si>
    <t>加分</t>
  </si>
  <si>
    <t>文体分</t>
  </si>
  <si>
    <t>56</t>
  </si>
  <si>
    <t>26.5</t>
  </si>
  <si>
    <t>1.5</t>
  </si>
  <si>
    <t>（不及格）</t>
  </si>
  <si>
    <t>注：标红同学2017学年有不及格成绩或未按要求参加文化沙龙</t>
  </si>
  <si>
    <t>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</si>
</sst>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49"/>
      <name val="宋体"/>
      <family val="0"/>
    </font>
    <font>
      <sz val="18"/>
      <color indexed="49"/>
      <name val="宋体"/>
      <family val="0"/>
    </font>
    <font>
      <sz val="10"/>
      <color indexed="49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4"/>
      <name val="宋体"/>
      <family val="0"/>
    </font>
    <font>
      <sz val="10"/>
      <color theme="4"/>
      <name val="宋体"/>
      <family val="0"/>
    </font>
    <font>
      <sz val="10"/>
      <color rgb="FFFF0000"/>
      <name val="宋体"/>
      <family val="0"/>
    </font>
    <font>
      <sz val="18"/>
      <color theme="4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49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76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3" fillId="34" borderId="9" xfId="0" applyFont="1" applyFill="1" applyBorder="1" applyAlignment="1">
      <alignment horizontal="center"/>
    </xf>
    <xf numFmtId="0" fontId="3" fillId="35" borderId="9" xfId="0" applyFont="1" applyFill="1" applyBorder="1" applyAlignment="1">
      <alignment horizontal="center"/>
    </xf>
    <xf numFmtId="177" fontId="51" fillId="0" borderId="9" xfId="0" applyNumberFormat="1" applyFont="1" applyFill="1" applyBorder="1" applyAlignment="1">
      <alignment horizontal="center"/>
    </xf>
    <xf numFmtId="0" fontId="51" fillId="35" borderId="9" xfId="0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51" fillId="0" borderId="0" xfId="0" applyNumberFormat="1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SheetLayoutView="100" zoomScalePageLayoutView="0" workbookViewId="0" topLeftCell="A1">
      <selection activeCell="B3" sqref="B1:B16384"/>
    </sheetView>
  </sheetViews>
  <sheetFormatPr defaultColWidth="9.00390625" defaultRowHeight="14.25"/>
  <cols>
    <col min="1" max="1" width="9.50390625" style="0" customWidth="1"/>
    <col min="2" max="2" width="4.875" style="0" customWidth="1"/>
    <col min="3" max="3" width="6.50390625" style="5" customWidth="1"/>
    <col min="4" max="4" width="5.00390625" style="0" customWidth="1"/>
    <col min="5" max="5" width="4.00390625" style="0" customWidth="1"/>
    <col min="6" max="6" width="5.625" style="0" customWidth="1"/>
    <col min="7" max="7" width="8.875" style="5" customWidth="1"/>
    <col min="8" max="8" width="6.75390625" style="5" customWidth="1"/>
    <col min="9" max="9" width="6.875" style="0" customWidth="1"/>
    <col min="10" max="10" width="3.75390625" style="0" customWidth="1"/>
    <col min="11" max="11" width="7.00390625" style="0" customWidth="1"/>
    <col min="12" max="12" width="5.125" style="0" customWidth="1"/>
    <col min="13" max="13" width="4.75390625" style="5" customWidth="1"/>
    <col min="14" max="14" width="5.25390625" style="0" customWidth="1"/>
    <col min="15" max="15" width="3.625" style="0" customWidth="1"/>
    <col min="16" max="16" width="5.625" style="0" customWidth="1"/>
    <col min="17" max="17" width="8.875" style="0" customWidth="1"/>
    <col min="18" max="18" width="4.50390625" style="0" customWidth="1"/>
  </cols>
  <sheetData>
    <row r="1" spans="1:18" s="1" customFormat="1" ht="32.25" customHeight="1">
      <c r="A1" s="30" t="s">
        <v>0</v>
      </c>
      <c r="B1" s="30"/>
      <c r="C1" s="31"/>
      <c r="D1" s="30"/>
      <c r="E1" s="30"/>
      <c r="F1" s="30"/>
      <c r="G1" s="31"/>
      <c r="H1" s="31"/>
      <c r="I1" s="30"/>
      <c r="J1" s="30"/>
      <c r="K1" s="30"/>
      <c r="L1" s="30"/>
      <c r="M1" s="31"/>
      <c r="N1" s="30"/>
      <c r="O1" s="30"/>
      <c r="P1" s="30"/>
      <c r="Q1" s="30"/>
      <c r="R1" s="30"/>
    </row>
    <row r="2" spans="1:18" ht="14.25">
      <c r="A2" s="6"/>
      <c r="B2" s="32" t="s">
        <v>1</v>
      </c>
      <c r="C2" s="33"/>
      <c r="D2" s="34"/>
      <c r="E2" s="34"/>
      <c r="F2" s="35"/>
      <c r="G2" s="36" t="s">
        <v>2</v>
      </c>
      <c r="H2" s="33"/>
      <c r="I2" s="34"/>
      <c r="J2" s="34"/>
      <c r="K2" s="35"/>
      <c r="L2" s="32" t="s">
        <v>3</v>
      </c>
      <c r="M2" s="33"/>
      <c r="N2" s="34"/>
      <c r="O2" s="34"/>
      <c r="P2" s="35"/>
      <c r="Q2" s="6" t="s">
        <v>4</v>
      </c>
      <c r="R2" s="6" t="s">
        <v>5</v>
      </c>
    </row>
    <row r="3" spans="1:18" s="2" customFormat="1" ht="14.25">
      <c r="A3" s="7" t="s">
        <v>6</v>
      </c>
      <c r="B3" s="7" t="s">
        <v>7</v>
      </c>
      <c r="C3" s="8" t="s">
        <v>8</v>
      </c>
      <c r="D3" s="7" t="s">
        <v>9</v>
      </c>
      <c r="E3" s="7" t="s">
        <v>10</v>
      </c>
      <c r="F3" s="7" t="s">
        <v>11</v>
      </c>
      <c r="G3" s="8" t="s">
        <v>12</v>
      </c>
      <c r="H3" s="8" t="s">
        <v>8</v>
      </c>
      <c r="I3" s="7" t="s">
        <v>9</v>
      </c>
      <c r="J3" s="7" t="s">
        <v>10</v>
      </c>
      <c r="K3" s="7" t="s">
        <v>13</v>
      </c>
      <c r="L3" s="7" t="s">
        <v>7</v>
      </c>
      <c r="M3" s="8" t="s">
        <v>14</v>
      </c>
      <c r="N3" s="7" t="s">
        <v>9</v>
      </c>
      <c r="O3" s="7" t="s">
        <v>10</v>
      </c>
      <c r="P3" s="7" t="s">
        <v>15</v>
      </c>
      <c r="Q3" s="20"/>
      <c r="R3" s="6"/>
    </row>
    <row r="4" spans="1:18" s="2" customFormat="1" ht="14.25">
      <c r="A4" s="9">
        <v>1812283037</v>
      </c>
      <c r="B4" s="10" t="s">
        <v>16</v>
      </c>
      <c r="C4" s="11">
        <v>10</v>
      </c>
      <c r="D4" s="7">
        <f>C4/11.2*44</f>
        <v>39.285714285714285</v>
      </c>
      <c r="E4" s="7"/>
      <c r="F4" s="12">
        <f aca="true" t="shared" si="0" ref="F4:F27">(B4+D4)*0.2</f>
        <v>19.057142857142857</v>
      </c>
      <c r="G4" s="11">
        <v>41.22</v>
      </c>
      <c r="H4" s="11">
        <v>59.5</v>
      </c>
      <c r="I4" s="20">
        <f aca="true" t="shared" si="1" ref="I4:I27">H4/59.5*55</f>
        <v>55</v>
      </c>
      <c r="J4" s="7"/>
      <c r="K4" s="20">
        <f aca="true" t="shared" si="2" ref="K4:K27">(G4+I4)*0.7</f>
        <v>67.354</v>
      </c>
      <c r="L4" s="21">
        <v>50</v>
      </c>
      <c r="M4" s="11">
        <v>3.5</v>
      </c>
      <c r="N4" s="12">
        <f aca="true" t="shared" si="3" ref="N4:N27">M4/6.5*50</f>
        <v>26.923076923076923</v>
      </c>
      <c r="O4" s="7"/>
      <c r="P4" s="7">
        <f>(L4+N4)*0.1</f>
        <v>7.6923076923076925</v>
      </c>
      <c r="Q4" s="23">
        <f aca="true" t="shared" si="4" ref="Q4:Q27">F4+K4+P4</f>
        <v>94.10345054945056</v>
      </c>
      <c r="R4" s="24">
        <v>1</v>
      </c>
    </row>
    <row r="5" spans="1:18" ht="14.25">
      <c r="A5" s="9">
        <v>1812283040</v>
      </c>
      <c r="B5" s="10" t="s">
        <v>16</v>
      </c>
      <c r="C5" s="11">
        <v>11.2</v>
      </c>
      <c r="D5" s="7">
        <f aca="true" t="shared" si="5" ref="D5:D27">C5/11.2*44</f>
        <v>44</v>
      </c>
      <c r="E5" s="7"/>
      <c r="F5" s="12">
        <f t="shared" si="0"/>
        <v>20</v>
      </c>
      <c r="G5" s="11">
        <v>40.14</v>
      </c>
      <c r="H5" s="11">
        <v>43.5</v>
      </c>
      <c r="I5" s="20">
        <f t="shared" si="1"/>
        <v>40.21008403361344</v>
      </c>
      <c r="J5" s="7"/>
      <c r="K5" s="20">
        <f t="shared" si="2"/>
        <v>56.245058823529405</v>
      </c>
      <c r="L5" s="21">
        <v>50</v>
      </c>
      <c r="M5" s="11">
        <v>1.5</v>
      </c>
      <c r="N5" s="12">
        <f t="shared" si="3"/>
        <v>11.538461538461538</v>
      </c>
      <c r="O5" s="7"/>
      <c r="P5" s="7">
        <f>(L5+N5)*0.1</f>
        <v>6.153846153846154</v>
      </c>
      <c r="Q5" s="23">
        <f t="shared" si="4"/>
        <v>82.39890497737557</v>
      </c>
      <c r="R5" s="24">
        <v>2</v>
      </c>
    </row>
    <row r="6" spans="1:18" s="3" customFormat="1" ht="14.25">
      <c r="A6" s="9">
        <v>1812283025</v>
      </c>
      <c r="B6" s="10" t="s">
        <v>16</v>
      </c>
      <c r="C6" s="11">
        <v>3</v>
      </c>
      <c r="D6" s="7">
        <f t="shared" si="5"/>
        <v>11.785714285714285</v>
      </c>
      <c r="E6" s="7"/>
      <c r="F6" s="12">
        <f t="shared" si="0"/>
        <v>13.557142857142857</v>
      </c>
      <c r="G6" s="11">
        <v>40.4001</v>
      </c>
      <c r="H6" s="11">
        <v>34.5</v>
      </c>
      <c r="I6" s="20">
        <f t="shared" si="1"/>
        <v>31.890756302521012</v>
      </c>
      <c r="J6" s="7"/>
      <c r="K6" s="20">
        <f t="shared" si="2"/>
        <v>50.603599411764705</v>
      </c>
      <c r="L6" s="21">
        <v>50</v>
      </c>
      <c r="M6" s="11">
        <v>6.5</v>
      </c>
      <c r="N6" s="12">
        <f t="shared" si="3"/>
        <v>50</v>
      </c>
      <c r="O6" s="7"/>
      <c r="P6" s="7">
        <f>(L6+N6)*0.1</f>
        <v>10</v>
      </c>
      <c r="Q6" s="23">
        <f t="shared" si="4"/>
        <v>74.16074226890757</v>
      </c>
      <c r="R6" s="24">
        <v>3</v>
      </c>
    </row>
    <row r="7" spans="1:18" s="3" customFormat="1" ht="14.25">
      <c r="A7" s="9">
        <v>1812283036</v>
      </c>
      <c r="B7" s="10" t="s">
        <v>16</v>
      </c>
      <c r="C7" s="11">
        <v>0.2</v>
      </c>
      <c r="D7" s="7">
        <f t="shared" si="5"/>
        <v>0.7857142857142858</v>
      </c>
      <c r="E7" s="7"/>
      <c r="F7" s="12">
        <f t="shared" si="0"/>
        <v>11.357142857142858</v>
      </c>
      <c r="G7" s="11">
        <v>40.68</v>
      </c>
      <c r="H7" s="11">
        <v>39.5</v>
      </c>
      <c r="I7" s="20">
        <f t="shared" si="1"/>
        <v>36.51260504201681</v>
      </c>
      <c r="J7" s="7"/>
      <c r="K7" s="20">
        <f t="shared" si="2"/>
        <v>54.03482352941176</v>
      </c>
      <c r="L7" s="21">
        <v>50</v>
      </c>
      <c r="M7" s="11">
        <v>1.5</v>
      </c>
      <c r="N7" s="12">
        <f t="shared" si="3"/>
        <v>11.538461538461538</v>
      </c>
      <c r="O7" s="7"/>
      <c r="P7" s="7">
        <f>(L7+N7)*0.1</f>
        <v>6.153846153846154</v>
      </c>
      <c r="Q7" s="23">
        <f t="shared" si="4"/>
        <v>71.54581254040077</v>
      </c>
      <c r="R7" s="24">
        <v>4</v>
      </c>
    </row>
    <row r="8" spans="1:18" ht="14.25">
      <c r="A8" s="9">
        <v>1812283046</v>
      </c>
      <c r="B8" s="10" t="s">
        <v>16</v>
      </c>
      <c r="C8" s="11">
        <v>3</v>
      </c>
      <c r="D8" s="7">
        <f t="shared" si="5"/>
        <v>11.785714285714285</v>
      </c>
      <c r="E8" s="13"/>
      <c r="F8" s="12">
        <f t="shared" si="0"/>
        <v>13.557142857142857</v>
      </c>
      <c r="G8" s="11">
        <v>39.42</v>
      </c>
      <c r="H8" s="11">
        <v>37.5</v>
      </c>
      <c r="I8" s="20">
        <f t="shared" si="1"/>
        <v>34.66386554621849</v>
      </c>
      <c r="J8" s="13"/>
      <c r="K8" s="20">
        <f t="shared" si="2"/>
        <v>51.85870588235294</v>
      </c>
      <c r="L8" s="21">
        <v>51</v>
      </c>
      <c r="M8" s="11">
        <v>3.5</v>
      </c>
      <c r="N8" s="12">
        <f t="shared" si="3"/>
        <v>26.923076923076923</v>
      </c>
      <c r="O8" s="13"/>
      <c r="P8" s="7">
        <f>(L8+N8)*0.1-2</f>
        <v>5.792307692307692</v>
      </c>
      <c r="Q8" s="23">
        <f t="shared" si="4"/>
        <v>71.20815643180349</v>
      </c>
      <c r="R8" s="24">
        <v>5</v>
      </c>
    </row>
    <row r="9" spans="1:18" ht="14.25">
      <c r="A9" s="9">
        <v>1812283031</v>
      </c>
      <c r="B9" s="10" t="s">
        <v>16</v>
      </c>
      <c r="C9" s="11">
        <v>0</v>
      </c>
      <c r="D9" s="7">
        <f t="shared" si="5"/>
        <v>0</v>
      </c>
      <c r="E9" s="7"/>
      <c r="F9" s="12">
        <f t="shared" si="0"/>
        <v>11.200000000000001</v>
      </c>
      <c r="G9" s="11">
        <v>40.815</v>
      </c>
      <c r="H9" s="11">
        <v>35</v>
      </c>
      <c r="I9" s="20">
        <f t="shared" si="1"/>
        <v>32.35294117647059</v>
      </c>
      <c r="J9" s="7"/>
      <c r="K9" s="20">
        <f t="shared" si="2"/>
        <v>51.2175588235294</v>
      </c>
      <c r="L9" s="21">
        <v>50</v>
      </c>
      <c r="M9" s="11">
        <v>4</v>
      </c>
      <c r="N9" s="12">
        <f t="shared" si="3"/>
        <v>30.76923076923077</v>
      </c>
      <c r="O9" s="7"/>
      <c r="P9" s="7">
        <f>(L9+N9)*0.1</f>
        <v>8.076923076923078</v>
      </c>
      <c r="Q9" s="23">
        <f t="shared" si="4"/>
        <v>70.49448190045248</v>
      </c>
      <c r="R9" s="24">
        <v>6</v>
      </c>
    </row>
    <row r="10" spans="1:18" ht="14.25">
      <c r="A10" s="9">
        <v>1812283039</v>
      </c>
      <c r="B10" s="10" t="s">
        <v>16</v>
      </c>
      <c r="C10" s="11">
        <v>3</v>
      </c>
      <c r="D10" s="7">
        <f t="shared" si="5"/>
        <v>11.785714285714285</v>
      </c>
      <c r="E10" s="7"/>
      <c r="F10" s="12">
        <f t="shared" si="0"/>
        <v>13.557142857142857</v>
      </c>
      <c r="G10" s="11">
        <v>39.6</v>
      </c>
      <c r="H10" s="11">
        <v>33</v>
      </c>
      <c r="I10" s="20">
        <f t="shared" si="1"/>
        <v>30.50420168067227</v>
      </c>
      <c r="J10" s="7"/>
      <c r="K10" s="20">
        <f t="shared" si="2"/>
        <v>49.07294117647059</v>
      </c>
      <c r="L10" s="21">
        <v>50</v>
      </c>
      <c r="M10" s="11">
        <v>3.5</v>
      </c>
      <c r="N10" s="12">
        <f t="shared" si="3"/>
        <v>26.923076923076923</v>
      </c>
      <c r="O10" s="7"/>
      <c r="P10" s="7">
        <f>(L10+N10)*0.1</f>
        <v>7.6923076923076925</v>
      </c>
      <c r="Q10" s="23">
        <f t="shared" si="4"/>
        <v>70.32239172592114</v>
      </c>
      <c r="R10" s="24">
        <v>7</v>
      </c>
    </row>
    <row r="11" spans="1:18" ht="14.25">
      <c r="A11" s="9">
        <v>1812283024</v>
      </c>
      <c r="B11" s="10" t="s">
        <v>16</v>
      </c>
      <c r="C11" s="11">
        <v>0</v>
      </c>
      <c r="D11" s="7">
        <f t="shared" si="5"/>
        <v>0</v>
      </c>
      <c r="E11" s="7"/>
      <c r="F11" s="12">
        <f t="shared" si="0"/>
        <v>11.200000000000001</v>
      </c>
      <c r="G11" s="11">
        <v>40.5</v>
      </c>
      <c r="H11" s="11">
        <v>33.5</v>
      </c>
      <c r="I11" s="20">
        <f t="shared" si="1"/>
        <v>30.96638655462185</v>
      </c>
      <c r="J11" s="7"/>
      <c r="K11" s="20">
        <f t="shared" si="2"/>
        <v>50.02647058823529</v>
      </c>
      <c r="L11" s="21">
        <v>50</v>
      </c>
      <c r="M11" s="11">
        <v>2</v>
      </c>
      <c r="N11" s="12">
        <f t="shared" si="3"/>
        <v>15.384615384615385</v>
      </c>
      <c r="O11" s="7"/>
      <c r="P11" s="7">
        <f aca="true" t="shared" si="6" ref="P11:P17">(L11+N11)*0.1</f>
        <v>6.538461538461539</v>
      </c>
      <c r="Q11" s="23">
        <f t="shared" si="4"/>
        <v>67.76493212669683</v>
      </c>
      <c r="R11" s="24">
        <v>8</v>
      </c>
    </row>
    <row r="12" spans="1:18" ht="14.25">
      <c r="A12" s="9">
        <v>1812283028</v>
      </c>
      <c r="B12" s="10" t="s">
        <v>16</v>
      </c>
      <c r="C12" s="11">
        <v>0</v>
      </c>
      <c r="D12" s="7">
        <f t="shared" si="5"/>
        <v>0</v>
      </c>
      <c r="E12" s="7"/>
      <c r="F12" s="12">
        <f t="shared" si="0"/>
        <v>11.200000000000001</v>
      </c>
      <c r="G12" s="11">
        <v>39.96</v>
      </c>
      <c r="H12" s="11">
        <v>31.5</v>
      </c>
      <c r="I12" s="20">
        <f t="shared" si="1"/>
        <v>29.11764705882353</v>
      </c>
      <c r="J12" s="7"/>
      <c r="K12" s="20">
        <f t="shared" si="2"/>
        <v>48.354352941176465</v>
      </c>
      <c r="L12" s="21">
        <v>50</v>
      </c>
      <c r="M12" s="11">
        <v>1.5</v>
      </c>
      <c r="N12" s="12">
        <f t="shared" si="3"/>
        <v>11.538461538461538</v>
      </c>
      <c r="O12" s="7"/>
      <c r="P12" s="7">
        <f t="shared" si="6"/>
        <v>6.153846153846154</v>
      </c>
      <c r="Q12" s="23">
        <f t="shared" si="4"/>
        <v>65.70819909502262</v>
      </c>
      <c r="R12" s="24">
        <v>9</v>
      </c>
    </row>
    <row r="13" spans="1:18" ht="14.25">
      <c r="A13" s="9">
        <v>1812283032</v>
      </c>
      <c r="B13" s="10" t="s">
        <v>16</v>
      </c>
      <c r="C13" s="11">
        <v>0</v>
      </c>
      <c r="D13" s="7">
        <f t="shared" si="5"/>
        <v>0</v>
      </c>
      <c r="E13" s="7"/>
      <c r="F13" s="12">
        <f t="shared" si="0"/>
        <v>11.200000000000001</v>
      </c>
      <c r="G13" s="11">
        <v>40.365</v>
      </c>
      <c r="H13" s="11">
        <v>27.5</v>
      </c>
      <c r="I13" s="20">
        <f t="shared" si="1"/>
        <v>25.420168067226893</v>
      </c>
      <c r="J13" s="7"/>
      <c r="K13" s="20">
        <f t="shared" si="2"/>
        <v>46.049617647058824</v>
      </c>
      <c r="L13" s="21">
        <v>50</v>
      </c>
      <c r="M13" s="11">
        <v>1.5</v>
      </c>
      <c r="N13" s="12">
        <f t="shared" si="3"/>
        <v>11.538461538461538</v>
      </c>
      <c r="O13" s="7"/>
      <c r="P13" s="7">
        <f t="shared" si="6"/>
        <v>6.153846153846154</v>
      </c>
      <c r="Q13" s="23">
        <f t="shared" si="4"/>
        <v>63.40346380090498</v>
      </c>
      <c r="R13" s="24">
        <v>10</v>
      </c>
    </row>
    <row r="14" spans="1:18" ht="14.25">
      <c r="A14" s="9">
        <v>1812283044</v>
      </c>
      <c r="B14" s="10" t="s">
        <v>16</v>
      </c>
      <c r="C14" s="11">
        <v>0</v>
      </c>
      <c r="D14" s="7">
        <f t="shared" si="5"/>
        <v>0</v>
      </c>
      <c r="E14" s="7"/>
      <c r="F14" s="12">
        <f t="shared" si="0"/>
        <v>11.200000000000001</v>
      </c>
      <c r="G14" s="11">
        <v>40.14</v>
      </c>
      <c r="H14" s="14" t="s">
        <v>17</v>
      </c>
      <c r="I14" s="20">
        <f t="shared" si="1"/>
        <v>24.495798319327733</v>
      </c>
      <c r="J14" s="7"/>
      <c r="K14" s="20">
        <f t="shared" si="2"/>
        <v>45.24505882352941</v>
      </c>
      <c r="L14" s="21">
        <v>50</v>
      </c>
      <c r="M14" s="14" t="s">
        <v>18</v>
      </c>
      <c r="N14" s="12">
        <f t="shared" si="3"/>
        <v>11.538461538461538</v>
      </c>
      <c r="O14" s="7"/>
      <c r="P14" s="7">
        <f t="shared" si="6"/>
        <v>6.153846153846154</v>
      </c>
      <c r="Q14" s="23">
        <f t="shared" si="4"/>
        <v>62.59890497737557</v>
      </c>
      <c r="R14" s="25">
        <v>11</v>
      </c>
    </row>
    <row r="15" spans="1:18" s="2" customFormat="1" ht="14.25">
      <c r="A15" s="9">
        <v>1812283042</v>
      </c>
      <c r="B15" s="10" t="s">
        <v>16</v>
      </c>
      <c r="C15" s="11">
        <v>0</v>
      </c>
      <c r="D15" s="7">
        <f t="shared" si="5"/>
        <v>0</v>
      </c>
      <c r="E15" s="7"/>
      <c r="F15" s="12">
        <f t="shared" si="0"/>
        <v>11.200000000000001</v>
      </c>
      <c r="G15" s="11">
        <v>39.69</v>
      </c>
      <c r="H15" s="11">
        <v>20.5</v>
      </c>
      <c r="I15" s="20">
        <f t="shared" si="1"/>
        <v>18.949579831932773</v>
      </c>
      <c r="J15" s="7"/>
      <c r="K15" s="20">
        <f t="shared" si="2"/>
        <v>41.047705882352936</v>
      </c>
      <c r="L15" s="21">
        <v>50</v>
      </c>
      <c r="M15" s="11">
        <v>1.5</v>
      </c>
      <c r="N15" s="12">
        <f t="shared" si="3"/>
        <v>11.538461538461538</v>
      </c>
      <c r="O15" s="7"/>
      <c r="P15" s="7">
        <f t="shared" si="6"/>
        <v>6.153846153846154</v>
      </c>
      <c r="Q15" s="23">
        <f t="shared" si="4"/>
        <v>58.40155203619909</v>
      </c>
      <c r="R15" s="25">
        <v>12</v>
      </c>
    </row>
    <row r="16" spans="1:18" ht="14.25">
      <c r="A16" s="9">
        <v>1812283035</v>
      </c>
      <c r="B16" s="10" t="s">
        <v>16</v>
      </c>
      <c r="C16" s="11">
        <v>0</v>
      </c>
      <c r="D16" s="7">
        <f t="shared" si="5"/>
        <v>0</v>
      </c>
      <c r="E16" s="7"/>
      <c r="F16" s="12">
        <f t="shared" si="0"/>
        <v>11.200000000000001</v>
      </c>
      <c r="G16" s="11">
        <v>39.10005</v>
      </c>
      <c r="H16" s="11">
        <v>15.5</v>
      </c>
      <c r="I16" s="20">
        <f t="shared" si="1"/>
        <v>14.327731092436975</v>
      </c>
      <c r="J16" s="7"/>
      <c r="K16" s="20">
        <f t="shared" si="2"/>
        <v>37.399446764705885</v>
      </c>
      <c r="L16" s="21">
        <v>50</v>
      </c>
      <c r="M16" s="11">
        <v>2</v>
      </c>
      <c r="N16" s="12">
        <f t="shared" si="3"/>
        <v>15.384615384615385</v>
      </c>
      <c r="O16" s="7"/>
      <c r="P16" s="7">
        <f t="shared" si="6"/>
        <v>6.538461538461539</v>
      </c>
      <c r="Q16" s="23">
        <f t="shared" si="4"/>
        <v>55.13790830316743</v>
      </c>
      <c r="R16" s="25">
        <v>13</v>
      </c>
    </row>
    <row r="17" spans="1:18" ht="14.25">
      <c r="A17" s="9">
        <v>1812283041</v>
      </c>
      <c r="B17" s="10" t="s">
        <v>16</v>
      </c>
      <c r="C17" s="11">
        <v>0</v>
      </c>
      <c r="D17" s="7">
        <f t="shared" si="5"/>
        <v>0</v>
      </c>
      <c r="E17" s="13"/>
      <c r="F17" s="12">
        <f t="shared" si="0"/>
        <v>11.200000000000001</v>
      </c>
      <c r="G17" s="11">
        <v>40.005</v>
      </c>
      <c r="H17" s="11">
        <v>11</v>
      </c>
      <c r="I17" s="20">
        <f t="shared" si="1"/>
        <v>10.168067226890757</v>
      </c>
      <c r="J17" s="13"/>
      <c r="K17" s="20">
        <f t="shared" si="2"/>
        <v>35.12114705882353</v>
      </c>
      <c r="L17" s="21">
        <v>50</v>
      </c>
      <c r="M17" s="11">
        <v>1.5</v>
      </c>
      <c r="N17" s="12">
        <f t="shared" si="3"/>
        <v>11.538461538461538</v>
      </c>
      <c r="O17" s="13"/>
      <c r="P17" s="7">
        <f t="shared" si="6"/>
        <v>6.153846153846154</v>
      </c>
      <c r="Q17" s="23">
        <f t="shared" si="4"/>
        <v>52.47499321266969</v>
      </c>
      <c r="R17" s="25">
        <v>14</v>
      </c>
    </row>
    <row r="18" spans="1:18" ht="14.25">
      <c r="A18" s="9">
        <v>1812283045</v>
      </c>
      <c r="B18" s="10" t="s">
        <v>16</v>
      </c>
      <c r="C18" s="11">
        <v>0</v>
      </c>
      <c r="D18" s="7">
        <f t="shared" si="5"/>
        <v>0</v>
      </c>
      <c r="E18" s="13"/>
      <c r="F18" s="12">
        <f t="shared" si="0"/>
        <v>11.200000000000001</v>
      </c>
      <c r="G18" s="11">
        <v>40.275</v>
      </c>
      <c r="H18" s="11">
        <v>13.5</v>
      </c>
      <c r="I18" s="20">
        <f t="shared" si="1"/>
        <v>12.478991596638656</v>
      </c>
      <c r="J18" s="13"/>
      <c r="K18" s="20">
        <f t="shared" si="2"/>
        <v>36.92779411764705</v>
      </c>
      <c r="L18" s="21">
        <v>50</v>
      </c>
      <c r="M18" s="11">
        <v>1.5</v>
      </c>
      <c r="N18" s="12">
        <f t="shared" si="3"/>
        <v>11.538461538461538</v>
      </c>
      <c r="O18" s="13"/>
      <c r="P18" s="7">
        <f>(L18+N18)*0.1-2</f>
        <v>4.153846153846154</v>
      </c>
      <c r="Q18" s="23">
        <f t="shared" si="4"/>
        <v>52.28164027149321</v>
      </c>
      <c r="R18" s="25">
        <v>15</v>
      </c>
    </row>
    <row r="19" spans="1:18" s="4" customFormat="1" ht="14.25">
      <c r="A19" s="9">
        <v>1812283030</v>
      </c>
      <c r="B19" s="10" t="s">
        <v>16</v>
      </c>
      <c r="C19" s="11">
        <v>0</v>
      </c>
      <c r="D19" s="7">
        <f t="shared" si="5"/>
        <v>0</v>
      </c>
      <c r="E19" s="7"/>
      <c r="F19" s="12">
        <f t="shared" si="0"/>
        <v>11.200000000000001</v>
      </c>
      <c r="G19" s="11">
        <v>40.365</v>
      </c>
      <c r="H19" s="11">
        <v>9</v>
      </c>
      <c r="I19" s="20">
        <f t="shared" si="1"/>
        <v>8.319327731092436</v>
      </c>
      <c r="J19" s="7"/>
      <c r="K19" s="20">
        <f t="shared" si="2"/>
        <v>34.0790294117647</v>
      </c>
      <c r="L19" s="21">
        <v>50</v>
      </c>
      <c r="M19" s="11">
        <v>1.5</v>
      </c>
      <c r="N19" s="12">
        <f t="shared" si="3"/>
        <v>11.538461538461538</v>
      </c>
      <c r="O19" s="7"/>
      <c r="P19" s="7">
        <f aca="true" t="shared" si="7" ref="P19:P27">(L19+N19)*0.1</f>
        <v>6.153846153846154</v>
      </c>
      <c r="Q19" s="23">
        <f t="shared" si="4"/>
        <v>51.43287556561086</v>
      </c>
      <c r="R19" s="25">
        <v>16</v>
      </c>
    </row>
    <row r="20" spans="1:18" ht="14.25">
      <c r="A20" s="9">
        <v>1812283034</v>
      </c>
      <c r="B20" s="10" t="s">
        <v>16</v>
      </c>
      <c r="C20" s="11">
        <v>0</v>
      </c>
      <c r="D20" s="7">
        <f t="shared" si="5"/>
        <v>0</v>
      </c>
      <c r="E20" s="7"/>
      <c r="F20" s="12">
        <f t="shared" si="0"/>
        <v>11.200000000000001</v>
      </c>
      <c r="G20" s="11">
        <v>40.185</v>
      </c>
      <c r="H20" s="11">
        <v>9</v>
      </c>
      <c r="I20" s="20">
        <f t="shared" si="1"/>
        <v>8.319327731092436</v>
      </c>
      <c r="J20" s="7"/>
      <c r="K20" s="20">
        <f t="shared" si="2"/>
        <v>33.9530294117647</v>
      </c>
      <c r="L20" s="21">
        <v>50</v>
      </c>
      <c r="M20" s="11">
        <v>1.5</v>
      </c>
      <c r="N20" s="12">
        <f t="shared" si="3"/>
        <v>11.538461538461538</v>
      </c>
      <c r="O20" s="7"/>
      <c r="P20" s="7">
        <f t="shared" si="7"/>
        <v>6.153846153846154</v>
      </c>
      <c r="Q20" s="23">
        <f t="shared" si="4"/>
        <v>51.30687556561086</v>
      </c>
      <c r="R20" s="25">
        <v>17</v>
      </c>
    </row>
    <row r="21" spans="1:18" s="3" customFormat="1" ht="14.25">
      <c r="A21" s="9">
        <v>1812283026</v>
      </c>
      <c r="B21" s="10" t="s">
        <v>16</v>
      </c>
      <c r="C21" s="11">
        <v>0</v>
      </c>
      <c r="D21" s="7">
        <f t="shared" si="5"/>
        <v>0</v>
      </c>
      <c r="E21" s="7"/>
      <c r="F21" s="12">
        <f t="shared" si="0"/>
        <v>11.200000000000001</v>
      </c>
      <c r="G21" s="11">
        <v>39.69</v>
      </c>
      <c r="H21" s="11">
        <v>9.5</v>
      </c>
      <c r="I21" s="20">
        <f t="shared" si="1"/>
        <v>8.781512605042016</v>
      </c>
      <c r="J21" s="7"/>
      <c r="K21" s="20">
        <f t="shared" si="2"/>
        <v>33.93005882352941</v>
      </c>
      <c r="L21" s="21">
        <v>50</v>
      </c>
      <c r="M21" s="11">
        <v>1.5</v>
      </c>
      <c r="N21" s="12">
        <f t="shared" si="3"/>
        <v>11.538461538461538</v>
      </c>
      <c r="O21" s="7"/>
      <c r="P21" s="7">
        <f t="shared" si="7"/>
        <v>6.153846153846154</v>
      </c>
      <c r="Q21" s="23">
        <f t="shared" si="4"/>
        <v>51.28390497737556</v>
      </c>
      <c r="R21" s="25">
        <v>18</v>
      </c>
    </row>
    <row r="22" spans="1:18" s="4" customFormat="1" ht="14.25">
      <c r="A22" s="9">
        <v>1812283029</v>
      </c>
      <c r="B22" s="10" t="s">
        <v>16</v>
      </c>
      <c r="C22" s="11">
        <v>0</v>
      </c>
      <c r="D22" s="7">
        <f t="shared" si="5"/>
        <v>0</v>
      </c>
      <c r="E22" s="7"/>
      <c r="F22" s="12">
        <f t="shared" si="0"/>
        <v>11.200000000000001</v>
      </c>
      <c r="G22" s="11">
        <v>40.185</v>
      </c>
      <c r="H22" s="11">
        <v>5</v>
      </c>
      <c r="I22" s="20">
        <f t="shared" si="1"/>
        <v>4.621848739495799</v>
      </c>
      <c r="J22" s="7"/>
      <c r="K22" s="20">
        <f t="shared" si="2"/>
        <v>31.364794117647058</v>
      </c>
      <c r="L22" s="21">
        <v>50</v>
      </c>
      <c r="M22" s="11">
        <v>2</v>
      </c>
      <c r="N22" s="12">
        <f t="shared" si="3"/>
        <v>15.384615384615385</v>
      </c>
      <c r="O22" s="7"/>
      <c r="P22" s="7">
        <f t="shared" si="7"/>
        <v>6.538461538461539</v>
      </c>
      <c r="Q22" s="23">
        <f t="shared" si="4"/>
        <v>49.1032556561086</v>
      </c>
      <c r="R22" s="25">
        <v>19</v>
      </c>
    </row>
    <row r="23" spans="1:18" ht="14.25">
      <c r="A23" s="9">
        <v>1812283023</v>
      </c>
      <c r="B23" s="10" t="s">
        <v>16</v>
      </c>
      <c r="C23" s="11">
        <v>0</v>
      </c>
      <c r="D23" s="7">
        <f t="shared" si="5"/>
        <v>0</v>
      </c>
      <c r="E23" s="7"/>
      <c r="F23" s="12">
        <f t="shared" si="0"/>
        <v>11.200000000000001</v>
      </c>
      <c r="G23" s="11">
        <v>40.095</v>
      </c>
      <c r="H23" s="11">
        <v>4</v>
      </c>
      <c r="I23" s="20">
        <f t="shared" si="1"/>
        <v>3.6974789915966384</v>
      </c>
      <c r="J23" s="7"/>
      <c r="K23" s="20">
        <f t="shared" si="2"/>
        <v>30.654735294117646</v>
      </c>
      <c r="L23" s="21">
        <v>50</v>
      </c>
      <c r="M23" s="11">
        <v>2</v>
      </c>
      <c r="N23" s="12">
        <f t="shared" si="3"/>
        <v>15.384615384615385</v>
      </c>
      <c r="O23" s="7"/>
      <c r="P23" s="7">
        <f t="shared" si="7"/>
        <v>6.538461538461539</v>
      </c>
      <c r="Q23" s="23">
        <f t="shared" si="4"/>
        <v>48.393196832579186</v>
      </c>
      <c r="R23" s="26">
        <v>20</v>
      </c>
    </row>
    <row r="24" spans="1:18" s="4" customFormat="1" ht="14.25">
      <c r="A24" s="9">
        <v>1812283027</v>
      </c>
      <c r="B24" s="10" t="s">
        <v>16</v>
      </c>
      <c r="C24" s="11">
        <v>0</v>
      </c>
      <c r="D24" s="7">
        <f t="shared" si="5"/>
        <v>0</v>
      </c>
      <c r="E24" s="7"/>
      <c r="F24" s="12">
        <f t="shared" si="0"/>
        <v>11.200000000000001</v>
      </c>
      <c r="G24" s="11">
        <v>40.275</v>
      </c>
      <c r="H24" s="11">
        <v>3</v>
      </c>
      <c r="I24" s="20">
        <f t="shared" si="1"/>
        <v>2.773109243697479</v>
      </c>
      <c r="J24" s="7"/>
      <c r="K24" s="20">
        <f t="shared" si="2"/>
        <v>30.13367647058823</v>
      </c>
      <c r="L24" s="21">
        <v>50</v>
      </c>
      <c r="M24" s="11">
        <v>2</v>
      </c>
      <c r="N24" s="12">
        <f t="shared" si="3"/>
        <v>15.384615384615385</v>
      </c>
      <c r="O24" s="7"/>
      <c r="P24" s="7">
        <f t="shared" si="7"/>
        <v>6.538461538461539</v>
      </c>
      <c r="Q24" s="23">
        <f t="shared" si="4"/>
        <v>47.87213800904977</v>
      </c>
      <c r="R24" s="26">
        <v>21</v>
      </c>
    </row>
    <row r="25" spans="1:18" s="4" customFormat="1" ht="14.25">
      <c r="A25" s="9">
        <v>1812283033</v>
      </c>
      <c r="B25" s="10" t="s">
        <v>16</v>
      </c>
      <c r="C25" s="11">
        <v>0</v>
      </c>
      <c r="D25" s="7">
        <f t="shared" si="5"/>
        <v>0</v>
      </c>
      <c r="E25" s="7"/>
      <c r="F25" s="12">
        <f t="shared" si="0"/>
        <v>11.200000000000001</v>
      </c>
      <c r="G25" s="11">
        <v>39.555</v>
      </c>
      <c r="H25" s="11">
        <v>3</v>
      </c>
      <c r="I25" s="20">
        <f t="shared" si="1"/>
        <v>2.773109243697479</v>
      </c>
      <c r="J25" s="7"/>
      <c r="K25" s="20">
        <f t="shared" si="2"/>
        <v>29.62967647058823</v>
      </c>
      <c r="L25" s="21">
        <v>50</v>
      </c>
      <c r="M25" s="11">
        <v>2</v>
      </c>
      <c r="N25" s="12">
        <f t="shared" si="3"/>
        <v>15.384615384615385</v>
      </c>
      <c r="O25" s="7"/>
      <c r="P25" s="7">
        <f t="shared" si="7"/>
        <v>6.538461538461539</v>
      </c>
      <c r="Q25" s="23">
        <f t="shared" si="4"/>
        <v>47.36813800904977</v>
      </c>
      <c r="R25" s="26">
        <v>22</v>
      </c>
    </row>
    <row r="26" spans="1:19" s="2" customFormat="1" ht="14.25">
      <c r="A26" s="15">
        <v>1812283043</v>
      </c>
      <c r="B26" s="16" t="s">
        <v>16</v>
      </c>
      <c r="C26" s="17">
        <v>3</v>
      </c>
      <c r="D26" s="7">
        <f t="shared" si="5"/>
        <v>11.785714285714285</v>
      </c>
      <c r="E26" s="13"/>
      <c r="F26" s="18">
        <f t="shared" si="0"/>
        <v>13.557142857142857</v>
      </c>
      <c r="G26" s="17">
        <v>40.005</v>
      </c>
      <c r="H26" s="17">
        <v>4.5</v>
      </c>
      <c r="I26" s="22">
        <f t="shared" si="1"/>
        <v>4.159663865546218</v>
      </c>
      <c r="J26" s="13"/>
      <c r="K26" s="22">
        <f t="shared" si="2"/>
        <v>30.91526470588235</v>
      </c>
      <c r="L26" s="17">
        <v>50</v>
      </c>
      <c r="M26" s="17">
        <v>1.5</v>
      </c>
      <c r="N26" s="18">
        <f t="shared" si="3"/>
        <v>11.538461538461538</v>
      </c>
      <c r="O26" s="13"/>
      <c r="P26" s="13">
        <f t="shared" si="7"/>
        <v>6.153846153846154</v>
      </c>
      <c r="Q26" s="27">
        <f t="shared" si="4"/>
        <v>50.62625371687136</v>
      </c>
      <c r="R26" s="28">
        <v>23</v>
      </c>
      <c r="S26" s="29" t="s">
        <v>19</v>
      </c>
    </row>
    <row r="27" spans="1:19" s="4" customFormat="1" ht="14.25">
      <c r="A27" s="15">
        <v>1812283038</v>
      </c>
      <c r="B27" s="16" t="s">
        <v>16</v>
      </c>
      <c r="C27" s="17">
        <v>0</v>
      </c>
      <c r="D27" s="7">
        <f t="shared" si="5"/>
        <v>0</v>
      </c>
      <c r="E27" s="13"/>
      <c r="F27" s="18">
        <f t="shared" si="0"/>
        <v>11.200000000000001</v>
      </c>
      <c r="G27" s="17">
        <v>38.475</v>
      </c>
      <c r="H27" s="17">
        <v>8.5</v>
      </c>
      <c r="I27" s="22">
        <f t="shared" si="1"/>
        <v>7.857142857142857</v>
      </c>
      <c r="J27" s="13"/>
      <c r="K27" s="22">
        <f t="shared" si="2"/>
        <v>32.4325</v>
      </c>
      <c r="L27" s="17">
        <v>50</v>
      </c>
      <c r="M27" s="17">
        <v>1.5</v>
      </c>
      <c r="N27" s="18">
        <f t="shared" si="3"/>
        <v>11.538461538461538</v>
      </c>
      <c r="O27" s="13"/>
      <c r="P27" s="13">
        <f t="shared" si="7"/>
        <v>6.153846153846154</v>
      </c>
      <c r="Q27" s="27">
        <f t="shared" si="4"/>
        <v>49.786346153846154</v>
      </c>
      <c r="R27" s="28">
        <v>24</v>
      </c>
      <c r="S27" s="29" t="s">
        <v>19</v>
      </c>
    </row>
    <row r="28" spans="1:18" ht="14.25">
      <c r="A28" s="37" t="s">
        <v>20</v>
      </c>
      <c r="B28" s="37"/>
      <c r="C28" s="38"/>
      <c r="D28" s="37"/>
      <c r="E28" s="37"/>
      <c r="F28" s="37"/>
      <c r="G28" s="38"/>
      <c r="H28" s="38"/>
      <c r="I28" s="37"/>
      <c r="J28" s="37"/>
      <c r="K28" s="37"/>
      <c r="L28" s="37"/>
      <c r="M28" s="38"/>
      <c r="N28" s="37"/>
      <c r="O28" s="37"/>
      <c r="P28" s="37"/>
      <c r="Q28" s="37"/>
      <c r="R28" s="37"/>
    </row>
    <row r="29" ht="14.25">
      <c r="C29" s="19" t="s">
        <v>21</v>
      </c>
    </row>
  </sheetData>
  <sheetProtection/>
  <mergeCells count="5">
    <mergeCell ref="A1:R1"/>
    <mergeCell ref="B2:F2"/>
    <mergeCell ref="G2:K2"/>
    <mergeCell ref="L2:P2"/>
    <mergeCell ref="A28:R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2019-09-18T01:36:23Z</cp:lastPrinted>
  <dcterms:created xsi:type="dcterms:W3CDTF">2019-09-12T12:36:27Z</dcterms:created>
  <dcterms:modified xsi:type="dcterms:W3CDTF">2019-09-18T01:36:28Z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