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13044\Desktop\"/>
    </mc:Choice>
  </mc:AlternateContent>
  <xr:revisionPtr revIDLastSave="0" documentId="13_ncr:1_{0C227CB8-F600-4204-BFB0-6D98EE231601}" xr6:coauthVersionLast="47" xr6:coauthVersionMax="47" xr10:uidLastSave="{00000000-0000-0000-0000-000000000000}"/>
  <bookViews>
    <workbookView xWindow="-110" yWindow="-110" windowWidth="25820" windowHeight="15500" activeTab="4" xr2:uid="{00000000-000D-0000-FFFF-FFFF00000000}"/>
  </bookViews>
  <sheets>
    <sheet name="思想" sheetId="2" r:id="rId1"/>
    <sheet name="成绩" sheetId="7" r:id="rId2"/>
    <sheet name="科研" sheetId="4" r:id="rId3"/>
    <sheet name="体美" sheetId="5" r:id="rId4"/>
    <sheet name="总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6" i="7" l="1"/>
  <c r="Z19" i="7"/>
  <c r="Z13" i="7"/>
  <c r="Z12" i="7"/>
  <c r="Z11" i="7"/>
  <c r="Z5" i="7"/>
  <c r="Z4" i="7"/>
  <c r="E42" i="6"/>
  <c r="E14" i="6"/>
  <c r="E51" i="6"/>
  <c r="E49" i="6"/>
  <c r="E47" i="6"/>
  <c r="E50" i="6"/>
  <c r="E7" i="6"/>
  <c r="E44" i="6"/>
  <c r="E13" i="6"/>
  <c r="E35" i="6"/>
  <c r="E10" i="6"/>
  <c r="E27" i="6"/>
  <c r="E26" i="6"/>
  <c r="E4" i="6"/>
  <c r="E34" i="6"/>
  <c r="E46" i="6"/>
  <c r="E28" i="6"/>
  <c r="E33" i="6"/>
  <c r="E8" i="6"/>
  <c r="E32" i="6"/>
  <c r="E5" i="6"/>
  <c r="E6" i="6"/>
  <c r="E15" i="6"/>
  <c r="E2" i="6"/>
  <c r="E43" i="6"/>
  <c r="C41" i="6"/>
  <c r="C52" i="6"/>
  <c r="C39" i="6"/>
  <c r="C17" i="6"/>
  <c r="C20" i="6"/>
  <c r="C36" i="6"/>
  <c r="C42" i="6"/>
  <c r="C14" i="6"/>
  <c r="C51" i="6"/>
  <c r="C49" i="6"/>
  <c r="C48" i="6"/>
  <c r="C47" i="6"/>
  <c r="C18" i="6"/>
  <c r="C31" i="6"/>
  <c r="C25" i="6"/>
  <c r="C9" i="6"/>
  <c r="C50" i="6"/>
  <c r="C7" i="6"/>
  <c r="C44" i="6"/>
  <c r="C13" i="6"/>
  <c r="C35" i="6"/>
  <c r="C10" i="6"/>
  <c r="C24" i="6"/>
  <c r="C21" i="6"/>
  <c r="C22" i="6"/>
  <c r="C27" i="6"/>
  <c r="C26" i="6"/>
  <c r="C4" i="6"/>
  <c r="C23" i="6"/>
  <c r="C38" i="6"/>
  <c r="C11" i="6"/>
  <c r="C37" i="6"/>
  <c r="C12" i="6"/>
  <c r="C40" i="6"/>
  <c r="C34" i="6"/>
  <c r="C46" i="6"/>
  <c r="C28" i="6"/>
  <c r="C33" i="6"/>
  <c r="C45" i="6"/>
  <c r="C8" i="6"/>
  <c r="C30" i="6"/>
  <c r="C19" i="6"/>
  <c r="C16" i="6"/>
  <c r="C29" i="6"/>
  <c r="C32" i="6"/>
  <c r="C5" i="6"/>
  <c r="C6" i="6"/>
  <c r="C15" i="6"/>
  <c r="C2" i="6"/>
  <c r="C43" i="6"/>
  <c r="C3" i="6"/>
  <c r="V57" i="7"/>
  <c r="H4" i="5"/>
  <c r="F52" i="6" s="1"/>
  <c r="H5" i="5"/>
  <c r="F39" i="6" s="1"/>
  <c r="H6" i="5"/>
  <c r="F17" i="6" s="1"/>
  <c r="H7" i="5"/>
  <c r="F20" i="6" s="1"/>
  <c r="H12" i="5"/>
  <c r="F49" i="6" s="1"/>
  <c r="H13" i="5"/>
  <c r="F48" i="6" s="1"/>
  <c r="H14" i="5"/>
  <c r="F47" i="6" s="1"/>
  <c r="H15" i="5"/>
  <c r="F18" i="6" s="1"/>
  <c r="H16" i="5"/>
  <c r="F31" i="6" s="1"/>
  <c r="H17" i="5"/>
  <c r="F25" i="6" s="1"/>
  <c r="H18" i="5"/>
  <c r="F9" i="6" s="1"/>
  <c r="H19" i="5"/>
  <c r="F50" i="6" s="1"/>
  <c r="H20" i="5"/>
  <c r="F7" i="6" s="1"/>
  <c r="H21" i="5"/>
  <c r="F44" i="6" s="1"/>
  <c r="H31" i="5"/>
  <c r="F23" i="6" s="1"/>
  <c r="H32" i="5"/>
  <c r="F38" i="6" s="1"/>
  <c r="H33" i="5"/>
  <c r="F11" i="6" s="1"/>
  <c r="H34" i="5"/>
  <c r="F37" i="6" s="1"/>
  <c r="H35" i="5"/>
  <c r="F12" i="6" s="1"/>
  <c r="H40" i="5"/>
  <c r="F33" i="6" s="1"/>
  <c r="H41" i="5"/>
  <c r="F45" i="6" s="1"/>
  <c r="H42" i="5"/>
  <c r="F8" i="6" s="1"/>
  <c r="H43" i="5"/>
  <c r="F30" i="6" s="1"/>
  <c r="H44" i="5"/>
  <c r="F19" i="6" s="1"/>
  <c r="H45" i="5"/>
  <c r="F16" i="6" s="1"/>
  <c r="H46" i="5"/>
  <c r="F29" i="6" s="1"/>
  <c r="H47" i="5"/>
  <c r="F32" i="6" s="1"/>
  <c r="H48" i="5"/>
  <c r="F5" i="6" s="1"/>
  <c r="H49" i="5"/>
  <c r="F6" i="6" s="1"/>
  <c r="C57" i="7"/>
  <c r="E29" i="5"/>
  <c r="E2" i="5"/>
  <c r="F2" i="4"/>
  <c r="E3" i="6" s="1"/>
  <c r="U57" i="7"/>
  <c r="T57" i="7"/>
  <c r="S57" i="7"/>
  <c r="R57" i="7"/>
  <c r="P57" i="7"/>
  <c r="O57" i="7"/>
  <c r="N57" i="7"/>
  <c r="M57" i="7"/>
  <c r="L57" i="7"/>
  <c r="K57" i="7"/>
  <c r="J57" i="7"/>
  <c r="I57" i="7"/>
  <c r="G57" i="7"/>
  <c r="F57" i="7"/>
  <c r="E57" i="7"/>
  <c r="D57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H22" i="5" s="1"/>
  <c r="F13" i="6" s="1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F52" i="4"/>
  <c r="F51" i="4"/>
  <c r="F50" i="4"/>
  <c r="F49" i="4"/>
  <c r="F48" i="4"/>
  <c r="F47" i="4"/>
  <c r="F46" i="4"/>
  <c r="E29" i="6" s="1"/>
  <c r="F45" i="4"/>
  <c r="E16" i="6" s="1"/>
  <c r="F44" i="4"/>
  <c r="E19" i="6" s="1"/>
  <c r="F43" i="4"/>
  <c r="E30" i="6" s="1"/>
  <c r="F42" i="4"/>
  <c r="F41" i="4"/>
  <c r="E45" i="6" s="1"/>
  <c r="F40" i="4"/>
  <c r="F39" i="4"/>
  <c r="F38" i="4"/>
  <c r="F37" i="4"/>
  <c r="F36" i="4"/>
  <c r="E40" i="6" s="1"/>
  <c r="F35" i="4"/>
  <c r="E12" i="6" s="1"/>
  <c r="F34" i="4"/>
  <c r="E37" i="6" s="1"/>
  <c r="F33" i="4"/>
  <c r="E11" i="6" s="1"/>
  <c r="F32" i="4"/>
  <c r="E38" i="6" s="1"/>
  <c r="F31" i="4"/>
  <c r="E23" i="6" s="1"/>
  <c r="F30" i="4"/>
  <c r="F29" i="4"/>
  <c r="F28" i="4"/>
  <c r="F27" i="4"/>
  <c r="E22" i="6" s="1"/>
  <c r="F26" i="4"/>
  <c r="E21" i="6" s="1"/>
  <c r="F25" i="4"/>
  <c r="E24" i="6" s="1"/>
  <c r="F24" i="4"/>
  <c r="F23" i="4"/>
  <c r="F22" i="4"/>
  <c r="F21" i="4"/>
  <c r="F20" i="4"/>
  <c r="F19" i="4"/>
  <c r="F18" i="4"/>
  <c r="E9" i="6" s="1"/>
  <c r="F17" i="4"/>
  <c r="E25" i="6" s="1"/>
  <c r="F16" i="4"/>
  <c r="E31" i="6" s="1"/>
  <c r="F15" i="4"/>
  <c r="E18" i="6" s="1"/>
  <c r="F14" i="4"/>
  <c r="F13" i="4"/>
  <c r="E48" i="6" s="1"/>
  <c r="F12" i="4"/>
  <c r="F11" i="4"/>
  <c r="F10" i="4"/>
  <c r="F9" i="4"/>
  <c r="F8" i="4"/>
  <c r="E36" i="6" s="1"/>
  <c r="F7" i="4"/>
  <c r="E20" i="6" s="1"/>
  <c r="F6" i="4"/>
  <c r="E17" i="6" s="1"/>
  <c r="F5" i="4"/>
  <c r="E39" i="6" s="1"/>
  <c r="F4" i="4"/>
  <c r="E52" i="6" s="1"/>
  <c r="F3" i="4"/>
  <c r="E41" i="6" s="1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H3" i="2"/>
  <c r="E3" i="2"/>
  <c r="H2" i="2"/>
  <c r="E2" i="2"/>
  <c r="I58" i="7" l="1"/>
  <c r="X51" i="7" s="1"/>
  <c r="Y51" i="7" s="1"/>
  <c r="H39" i="5"/>
  <c r="F28" i="6" s="1"/>
  <c r="H11" i="5"/>
  <c r="F51" i="6" s="1"/>
  <c r="H38" i="5"/>
  <c r="F46" i="6" s="1"/>
  <c r="H10" i="5"/>
  <c r="F14" i="6" s="1"/>
  <c r="H37" i="5"/>
  <c r="F34" i="6" s="1"/>
  <c r="H9" i="5"/>
  <c r="F42" i="6" s="1"/>
  <c r="H36" i="5"/>
  <c r="F40" i="6" s="1"/>
  <c r="H8" i="5"/>
  <c r="F36" i="6" s="1"/>
  <c r="H29" i="5"/>
  <c r="F26" i="6" s="1"/>
  <c r="H27" i="5"/>
  <c r="F22" i="6" s="1"/>
  <c r="H26" i="5"/>
  <c r="F21" i="6" s="1"/>
  <c r="H2" i="5"/>
  <c r="F3" i="6" s="1"/>
  <c r="H25" i="5"/>
  <c r="F24" i="6" s="1"/>
  <c r="H3" i="5"/>
  <c r="F41" i="6" s="1"/>
  <c r="H30" i="5"/>
  <c r="F4" i="6" s="1"/>
  <c r="H28" i="5"/>
  <c r="F27" i="6" s="1"/>
  <c r="H52" i="5"/>
  <c r="F43" i="6" s="1"/>
  <c r="H24" i="5"/>
  <c r="F10" i="6" s="1"/>
  <c r="H51" i="5"/>
  <c r="F2" i="6" s="1"/>
  <c r="H23" i="5"/>
  <c r="F35" i="6" s="1"/>
  <c r="H50" i="5"/>
  <c r="F15" i="6" s="1"/>
  <c r="X45" i="7" l="1"/>
  <c r="Y45" i="7" s="1"/>
  <c r="X50" i="7"/>
  <c r="Y50" i="7" s="1"/>
  <c r="X19" i="7"/>
  <c r="Y19" i="7" s="1"/>
  <c r="X9" i="7"/>
  <c r="Y9" i="7" s="1"/>
  <c r="X22" i="7"/>
  <c r="Y22" i="7" s="1"/>
  <c r="X49" i="7"/>
  <c r="Y49" i="7" s="1"/>
  <c r="X32" i="7"/>
  <c r="Y32" i="7" s="1"/>
  <c r="X21" i="7"/>
  <c r="Y21" i="7" s="1"/>
  <c r="X20" i="7"/>
  <c r="Y20" i="7" s="1"/>
  <c r="X18" i="7"/>
  <c r="Y18" i="7" s="1"/>
  <c r="X42" i="7"/>
  <c r="Y42" i="7" s="1"/>
  <c r="X37" i="7"/>
  <c r="Y37" i="7" s="1"/>
  <c r="X36" i="7"/>
  <c r="Y36" i="7" s="1"/>
  <c r="X39" i="7"/>
  <c r="Y39" i="7" s="1"/>
  <c r="X8" i="7"/>
  <c r="Y8" i="7" s="1"/>
  <c r="X24" i="7"/>
  <c r="Y24" i="7" s="1"/>
  <c r="X52" i="7"/>
  <c r="Y52" i="7" s="1"/>
  <c r="X47" i="7"/>
  <c r="Y47" i="7" s="1"/>
  <c r="X31" i="7"/>
  <c r="Y31" i="7" s="1"/>
  <c r="X3" i="7"/>
  <c r="Y3" i="7" s="1"/>
  <c r="X26" i="7"/>
  <c r="Y26" i="7" s="1"/>
  <c r="X40" i="7"/>
  <c r="Y40" i="7" s="1"/>
  <c r="X11" i="7"/>
  <c r="Y11" i="7" s="1"/>
  <c r="X38" i="7"/>
  <c r="Y38" i="7" s="1"/>
  <c r="X10" i="7"/>
  <c r="Y10" i="7" s="1"/>
  <c r="X14" i="7"/>
  <c r="Y14" i="7" s="1"/>
  <c r="X35" i="7"/>
  <c r="Y35" i="7" s="1"/>
  <c r="X23" i="7"/>
  <c r="Y23" i="7" s="1"/>
  <c r="X7" i="7"/>
  <c r="Y7" i="7" s="1"/>
  <c r="X48" i="7"/>
  <c r="Y48" i="7" s="1"/>
  <c r="X34" i="7"/>
  <c r="Y34" i="7" s="1"/>
  <c r="X13" i="7"/>
  <c r="Y13" i="7" s="1"/>
  <c r="X2" i="7"/>
  <c r="Y2" i="7" s="1"/>
  <c r="X33" i="7"/>
  <c r="Y33" i="7" s="1"/>
  <c r="X4" i="7"/>
  <c r="Y4" i="7" s="1"/>
  <c r="X46" i="7"/>
  <c r="Y46" i="7" s="1"/>
  <c r="X12" i="7"/>
  <c r="Y12" i="7" s="1"/>
  <c r="X6" i="7"/>
  <c r="Y6" i="7" s="1"/>
  <c r="X5" i="7"/>
  <c r="Y5" i="7" s="1"/>
  <c r="X41" i="7"/>
  <c r="Y41" i="7" s="1"/>
  <c r="X30" i="7"/>
  <c r="Y30" i="7" s="1"/>
  <c r="X15" i="7"/>
  <c r="Y15" i="7" s="1"/>
  <c r="X29" i="7"/>
  <c r="Y29" i="7" s="1"/>
  <c r="X43" i="7"/>
  <c r="Y43" i="7" s="1"/>
  <c r="X28" i="7"/>
  <c r="Y28" i="7" s="1"/>
  <c r="X16" i="7"/>
  <c r="Y16" i="7" s="1"/>
  <c r="X27" i="7"/>
  <c r="Y27" i="7" s="1"/>
  <c r="X44" i="7"/>
  <c r="Y44" i="7" s="1"/>
  <c r="X25" i="7"/>
  <c r="Y25" i="7" s="1"/>
  <c r="X17" i="7"/>
  <c r="Y17" i="7" s="1"/>
  <c r="Z37" i="7" l="1"/>
  <c r="D34" i="6" s="1"/>
  <c r="G34" i="6" s="1"/>
  <c r="Z24" i="7"/>
  <c r="D10" i="6" s="1"/>
  <c r="G10" i="6" s="1"/>
  <c r="Z20" i="7"/>
  <c r="D7" i="6" s="1"/>
  <c r="G7" i="6" s="1"/>
  <c r="D51" i="6"/>
  <c r="G51" i="6" s="1"/>
  <c r="Z43" i="7"/>
  <c r="D30" i="6" s="1"/>
  <c r="G30" i="6" s="1"/>
  <c r="Z26" i="7"/>
  <c r="D21" i="6" s="1"/>
  <c r="G21" i="6" s="1"/>
  <c r="Z38" i="7"/>
  <c r="D46" i="6" s="1"/>
  <c r="G46" i="6" s="1"/>
  <c r="Z32" i="7"/>
  <c r="D38" i="6" s="1"/>
  <c r="G38" i="6" s="1"/>
  <c r="D40" i="6"/>
  <c r="G40" i="6" s="1"/>
  <c r="Z9" i="7"/>
  <c r="D42" i="6" s="1"/>
  <c r="G42" i="6" s="1"/>
  <c r="Z17" i="7"/>
  <c r="D25" i="6" s="1"/>
  <c r="G25" i="6" s="1"/>
  <c r="Z44" i="7"/>
  <c r="D19" i="6" s="1"/>
  <c r="G19" i="6" s="1"/>
  <c r="Z47" i="7"/>
  <c r="D32" i="6" s="1"/>
  <c r="G32" i="6" s="1"/>
  <c r="Z8" i="7"/>
  <c r="D36" i="6" s="1"/>
  <c r="G36" i="6" s="1"/>
  <c r="Z6" i="7"/>
  <c r="D17" i="6" s="1"/>
  <c r="G17" i="6" s="1"/>
  <c r="Z51" i="7"/>
  <c r="D2" i="6" s="1"/>
  <c r="G2" i="6" s="1"/>
  <c r="Z40" i="7"/>
  <c r="D33" i="6" s="1"/>
  <c r="G33" i="6" s="1"/>
  <c r="Z31" i="7"/>
  <c r="D23" i="6" s="1"/>
  <c r="G23" i="6" s="1"/>
  <c r="Z30" i="7"/>
  <c r="D4" i="6" s="1"/>
  <c r="G4" i="6" s="1"/>
  <c r="Z48" i="7"/>
  <c r="D5" i="6" s="1"/>
  <c r="G5" i="6" s="1"/>
  <c r="Z25" i="7"/>
  <c r="D24" i="6" s="1"/>
  <c r="G24" i="6" s="1"/>
  <c r="Z27" i="7"/>
  <c r="D22" i="6" s="1"/>
  <c r="G22" i="6" s="1"/>
  <c r="Z28" i="7"/>
  <c r="D27" i="6" s="1"/>
  <c r="G27" i="6" s="1"/>
  <c r="Z29" i="7"/>
  <c r="D26" i="6" s="1"/>
  <c r="G26" i="6" s="1"/>
  <c r="D52" i="6"/>
  <c r="G52" i="6" s="1"/>
  <c r="Z41" i="7"/>
  <c r="D45" i="6" s="1"/>
  <c r="G45" i="6" s="1"/>
  <c r="Z42" i="7"/>
  <c r="D8" i="6" s="1"/>
  <c r="G8" i="6" s="1"/>
  <c r="Z39" i="7"/>
  <c r="D28" i="6" s="1"/>
  <c r="G28" i="6" s="1"/>
  <c r="D50" i="6"/>
  <c r="G50" i="6" s="1"/>
  <c r="D39" i="6"/>
  <c r="G39" i="6" s="1"/>
  <c r="Z22" i="7"/>
  <c r="D13" i="6" s="1"/>
  <c r="G13" i="6" s="1"/>
  <c r="Z15" i="7"/>
  <c r="D18" i="6" s="1"/>
  <c r="G18" i="6" s="1"/>
  <c r="Z50" i="7"/>
  <c r="D15" i="6" s="1"/>
  <c r="G15" i="6" s="1"/>
  <c r="Z49" i="7"/>
  <c r="D6" i="6" s="1"/>
  <c r="G6" i="6" s="1"/>
  <c r="Z10" i="7"/>
  <c r="D14" i="6" s="1"/>
  <c r="G14" i="6" s="1"/>
  <c r="Z52" i="7"/>
  <c r="D43" i="6" s="1"/>
  <c r="G43" i="6" s="1"/>
  <c r="Z23" i="7"/>
  <c r="D35" i="6" s="1"/>
  <c r="G35" i="6" s="1"/>
  <c r="D49" i="6"/>
  <c r="G49" i="6" s="1"/>
  <c r="D48" i="6"/>
  <c r="G48" i="6" s="1"/>
  <c r="Z16" i="7"/>
  <c r="D31" i="6" s="1"/>
  <c r="G31" i="6" s="1"/>
  <c r="Z3" i="7"/>
  <c r="D41" i="6" s="1"/>
  <c r="G41" i="6" s="1"/>
  <c r="Z33" i="7"/>
  <c r="D11" i="6" s="1"/>
  <c r="G11" i="6" s="1"/>
  <c r="Z2" i="7"/>
  <c r="D3" i="6" s="1"/>
  <c r="G3" i="6" s="1"/>
  <c r="Z14" i="7"/>
  <c r="D47" i="6" s="1"/>
  <c r="G47" i="6" s="1"/>
  <c r="Z34" i="7"/>
  <c r="D37" i="6" s="1"/>
  <c r="G37" i="6" s="1"/>
  <c r="Z35" i="7"/>
  <c r="D12" i="6" s="1"/>
  <c r="G12" i="6" s="1"/>
  <c r="Z18" i="7"/>
  <c r="D9" i="6" s="1"/>
  <c r="G9" i="6" s="1"/>
  <c r="Z7" i="7"/>
  <c r="D20" i="6" s="1"/>
  <c r="G20" i="6" s="1"/>
  <c r="Z46" i="7"/>
  <c r="D29" i="6" s="1"/>
  <c r="G29" i="6" s="1"/>
  <c r="Z21" i="7"/>
  <c r="D44" i="6" s="1"/>
  <c r="G44" i="6" s="1"/>
  <c r="Z45" i="7"/>
  <c r="D16" i="6" s="1"/>
  <c r="G16" i="6" s="1"/>
</calcChain>
</file>

<file path=xl/sharedStrings.xml><?xml version="1.0" encoding="utf-8"?>
<sst xmlns="http://schemas.openxmlformats.org/spreadsheetml/2006/main" count="715" uniqueCount="230">
  <si>
    <t>学号</t>
  </si>
  <si>
    <t>姓名</t>
  </si>
  <si>
    <t>基础分</t>
  </si>
  <si>
    <t>个人加分项</t>
  </si>
  <si>
    <t>总分</t>
  </si>
  <si>
    <t>附加分</t>
  </si>
  <si>
    <t>思想总分</t>
  </si>
  <si>
    <t>思想归一化</t>
  </si>
  <si>
    <t>2422283012</t>
  </si>
  <si>
    <t>刘钰洋</t>
  </si>
  <si>
    <t>无处分+2，优秀团员+3；新闻稿+3；</t>
  </si>
  <si>
    <t>2422283013</t>
  </si>
  <si>
    <t>于卓良</t>
  </si>
  <si>
    <t>无处分+2</t>
  </si>
  <si>
    <t>2422283014</t>
  </si>
  <si>
    <t>李江宇</t>
  </si>
  <si>
    <t>2422283015</t>
  </si>
  <si>
    <t>王雨淼</t>
  </si>
  <si>
    <t>2422283016</t>
  </si>
  <si>
    <t>田进</t>
  </si>
  <si>
    <t>2422283017</t>
  </si>
  <si>
    <t>岳佳豪</t>
  </si>
  <si>
    <t>2422283018</t>
  </si>
  <si>
    <t>李雯莉</t>
  </si>
  <si>
    <t>2422283019</t>
  </si>
  <si>
    <t>李源博</t>
  </si>
  <si>
    <t>2422283020</t>
  </si>
  <si>
    <t>刘永鑫</t>
  </si>
  <si>
    <t>2422283021</t>
  </si>
  <si>
    <t>蔺伟健</t>
  </si>
  <si>
    <t>2422283022</t>
  </si>
  <si>
    <t>姚欣（女）</t>
  </si>
  <si>
    <t>2422283023</t>
  </si>
  <si>
    <t>刘佳盈</t>
  </si>
  <si>
    <t>2422283024</t>
  </si>
  <si>
    <t>阮佳鑫</t>
  </si>
  <si>
    <t>2422283025</t>
  </si>
  <si>
    <t>高倩文</t>
  </si>
  <si>
    <t>2422283026</t>
  </si>
  <si>
    <t>任中中</t>
  </si>
  <si>
    <t>2422283027</t>
  </si>
  <si>
    <t>王志强</t>
  </si>
  <si>
    <t>2422283028</t>
  </si>
  <si>
    <t>王嘉伟</t>
  </si>
  <si>
    <t>2422283029</t>
  </si>
  <si>
    <t>刘金铭</t>
  </si>
  <si>
    <t>2422283030</t>
  </si>
  <si>
    <t>常一鸣</t>
  </si>
  <si>
    <t>2422283031</t>
  </si>
  <si>
    <t>孙奇</t>
  </si>
  <si>
    <t>2422283032</t>
  </si>
  <si>
    <t>崔梦雅</t>
  </si>
  <si>
    <t>2422283033</t>
  </si>
  <si>
    <t>聂婉茹</t>
  </si>
  <si>
    <t>2422283034</t>
  </si>
  <si>
    <t>闫泽普</t>
  </si>
  <si>
    <t>无处分+2，优秀团员+3</t>
  </si>
  <si>
    <t>2422283035</t>
  </si>
  <si>
    <t>刘威成</t>
  </si>
  <si>
    <t>2422283036</t>
  </si>
  <si>
    <t>孙常曜</t>
  </si>
  <si>
    <t>2422283037</t>
  </si>
  <si>
    <t>孟源震</t>
  </si>
  <si>
    <t>2422283038</t>
  </si>
  <si>
    <t>张栋</t>
  </si>
  <si>
    <t>2422283039</t>
  </si>
  <si>
    <t>李燎原</t>
  </si>
  <si>
    <t>2422283040</t>
  </si>
  <si>
    <t>李锰瑶</t>
  </si>
  <si>
    <t>2422283041</t>
  </si>
  <si>
    <t>卢佳悦</t>
  </si>
  <si>
    <t>2422283042</t>
  </si>
  <si>
    <t>刘一鸣</t>
  </si>
  <si>
    <t>2422283043</t>
  </si>
  <si>
    <t>李硕</t>
  </si>
  <si>
    <t>2422283044</t>
  </si>
  <si>
    <t>虞佳庆</t>
  </si>
  <si>
    <t>2422283045</t>
  </si>
  <si>
    <t>鹿文龙</t>
  </si>
  <si>
    <t>2422283046</t>
  </si>
  <si>
    <t>谢磊</t>
  </si>
  <si>
    <t>2422283047</t>
  </si>
  <si>
    <t>张瑞晓</t>
  </si>
  <si>
    <t>2422283048</t>
  </si>
  <si>
    <t>张浩涧</t>
  </si>
  <si>
    <t>2422283049</t>
  </si>
  <si>
    <t>姚欣（男）</t>
  </si>
  <si>
    <t>2422283050</t>
  </si>
  <si>
    <t>林子翔</t>
  </si>
  <si>
    <t>2422283051</t>
  </si>
  <si>
    <t>席涵</t>
  </si>
  <si>
    <t>2422283052</t>
  </si>
  <si>
    <t>汤蔚林</t>
  </si>
  <si>
    <t>2422283053</t>
  </si>
  <si>
    <t>王志楠</t>
  </si>
  <si>
    <t>2422283054</t>
  </si>
  <si>
    <t>王新媛</t>
  </si>
  <si>
    <t>2422283055</t>
  </si>
  <si>
    <t>王君</t>
  </si>
  <si>
    <t>2422283056</t>
  </si>
  <si>
    <t>张乃文</t>
  </si>
  <si>
    <t>2422283057</t>
  </si>
  <si>
    <t>刘新迪</t>
  </si>
  <si>
    <t>2422283058</t>
  </si>
  <si>
    <t>田子玉</t>
  </si>
  <si>
    <t>2422283059</t>
  </si>
  <si>
    <t>刘运杨</t>
  </si>
  <si>
    <t>无处分+2，院级新闻稿（两个）+2</t>
  </si>
  <si>
    <t>2422283060</t>
  </si>
  <si>
    <t>罗豫佳</t>
  </si>
  <si>
    <t>2422283061</t>
  </si>
  <si>
    <t>辛江涛</t>
  </si>
  <si>
    <t>无处分+2，优秀团员+3；院级新闻稿（一个）+1</t>
  </si>
  <si>
    <t>2422283062</t>
  </si>
  <si>
    <t>李相环</t>
  </si>
  <si>
    <t>英语</t>
  </si>
  <si>
    <t>政治理论</t>
  </si>
  <si>
    <t>科研伦理与学术规范（线上课程）</t>
  </si>
  <si>
    <t>研究生素养课——积极心理与情绪智慧（线上课程）</t>
  </si>
  <si>
    <t>马克思主义经典著作研读（线上课程）</t>
  </si>
  <si>
    <t>公共课归一化成绩</t>
  </si>
  <si>
    <t>随机过程与数理统计</t>
  </si>
  <si>
    <t>波导光学</t>
  </si>
  <si>
    <t>微电子技术及应用</t>
  </si>
  <si>
    <t>射频电路理论与应用</t>
  </si>
  <si>
    <t>工程伦理</t>
  </si>
  <si>
    <t>科技论文写作指导</t>
  </si>
  <si>
    <t>现代数字信号处理</t>
  </si>
  <si>
    <t>实验安全教育</t>
  </si>
  <si>
    <t>软件无线电技术</t>
  </si>
  <si>
    <t>微电子材料与器件模拟</t>
  </si>
  <si>
    <t>电子电路系统设计</t>
  </si>
  <si>
    <t>光波导仿真</t>
  </si>
  <si>
    <t>智能控制理论</t>
  </si>
  <si>
    <t>器件物理现代半导体物</t>
  </si>
  <si>
    <t>总学分</t>
  </si>
  <si>
    <t>专业课归一化成绩</t>
  </si>
  <si>
    <t>公共课+专业课</t>
  </si>
  <si>
    <r>
      <rPr>
        <b/>
        <sz val="11"/>
        <rFont val="宋体"/>
        <family val="3"/>
        <charset val="134"/>
      </rPr>
      <t>课程归一化成绩</t>
    </r>
    <r>
      <rPr>
        <b/>
        <sz val="11"/>
        <color rgb="FFFF0000"/>
        <rFont val="宋体"/>
        <family val="3"/>
        <charset val="134"/>
      </rPr>
      <t>（红色为挂课）</t>
    </r>
  </si>
  <si>
    <t>排名</t>
  </si>
  <si>
    <t>选课人数</t>
  </si>
  <si>
    <t>单科平均成绩</t>
  </si>
  <si>
    <t>各科总平均成绩</t>
  </si>
  <si>
    <t>学分</t>
  </si>
  <si>
    <t>附加总分</t>
  </si>
  <si>
    <t>归一化</t>
  </si>
  <si>
    <t>研电赛参与奖+2.5；专利受理2篇+30；数学建模参与+1.666</t>
  </si>
  <si>
    <t>研电赛参与奖+2.5；</t>
  </si>
  <si>
    <t>研电赛省三三人队+13.333；</t>
  </si>
  <si>
    <t>研电赛省二二人队+25；</t>
  </si>
  <si>
    <t>研电赛省三二人队+20；</t>
  </si>
  <si>
    <t>研电赛省三二人队+20；一篇专利受理+15；</t>
  </si>
  <si>
    <t>研电赛省三三人队+13.333；一篇专利受理+15</t>
  </si>
  <si>
    <r>
      <rPr>
        <sz val="11"/>
        <color theme="1"/>
        <rFont val="宋体"/>
        <family val="3"/>
        <charset val="134"/>
        <scheme val="minor"/>
      </rPr>
      <t>研电赛省二二人队+25；</t>
    </r>
    <r>
      <rPr>
        <sz val="11"/>
        <color theme="1"/>
        <rFont val="宋体"/>
        <family val="3"/>
        <charset val="134"/>
        <scheme val="minor"/>
      </rPr>
      <t>专利授权+85；</t>
    </r>
  </si>
  <si>
    <t>研电赛省二三人队+16.666；</t>
  </si>
  <si>
    <t>研电赛参赛（3人）+1.666</t>
  </si>
  <si>
    <t>研电赛参赛（2人）+2.5</t>
  </si>
  <si>
    <t>成功参加研电赛+2.5；</t>
  </si>
  <si>
    <t>研电赛省一（2人）+30</t>
  </si>
  <si>
    <t>研电赛省三（3人）+13.333</t>
  </si>
  <si>
    <t>研电赛省赛参与（2人）+2.5</t>
  </si>
  <si>
    <t>研电赛省二（3人）+16.666</t>
  </si>
  <si>
    <t>专利（授权）+85，研电赛省二（2人队）+25</t>
  </si>
  <si>
    <t>研电赛省二（2人队）+25</t>
  </si>
  <si>
    <t>研电赛省三（2人队）+20，</t>
  </si>
  <si>
    <t>研电赛参与（2人）+2.5，</t>
  </si>
  <si>
    <t>会议论文（共一）+20，研电赛省赛参与（3人）+1.666</t>
  </si>
  <si>
    <t>研电赛省赛参与（3人）+1.666</t>
  </si>
  <si>
    <t>研电赛省二(3人)+16.666</t>
  </si>
  <si>
    <t>研电赛省三（2人）+20，专利（受理）+15,数学建模国三+20</t>
  </si>
  <si>
    <t>研电赛省一（两人）+30</t>
  </si>
  <si>
    <t>研电赛省三（两人）+20；专利受理+15</t>
  </si>
  <si>
    <t>研电赛省赛+2.5</t>
  </si>
  <si>
    <t>研电赛省一（两人）+30；创新项目+20</t>
  </si>
  <si>
    <t>研电赛省二（两人）+25</t>
  </si>
  <si>
    <t>研电赛省二（两人）+25；专利授权+85</t>
  </si>
  <si>
    <t>研电赛省赛（三人）+1.666</t>
  </si>
  <si>
    <t>体美总分</t>
  </si>
  <si>
    <t>归一化成绩</t>
  </si>
  <si>
    <t>讲座+6</t>
  </si>
  <si>
    <t>拔河比赛+3；讲座+13</t>
  </si>
  <si>
    <t>篮球比赛+3；国家安全教育观众+1；组织委员+3；讲座+7，迎新志愿者+1</t>
  </si>
  <si>
    <t>讲座+4</t>
  </si>
  <si>
    <t>迎新志愿者+1</t>
  </si>
  <si>
    <t>讲座+1，迎新志愿者+1</t>
  </si>
  <si>
    <t>讲座+4，迎新志愿者+1</t>
  </si>
  <si>
    <t>助管+2；讲座+4，迎新志愿者+1</t>
  </si>
  <si>
    <t>讲座+1</t>
  </si>
  <si>
    <t>讲座+13</t>
  </si>
  <si>
    <t>讲座+12，迎新志愿者+1</t>
  </si>
  <si>
    <t>排球比赛上场+3；讲座+7，迎新志愿者+1</t>
  </si>
  <si>
    <t>运动会方阵+2；趣味运动会+3；讲座+16，迎新志愿者+1</t>
  </si>
  <si>
    <t>讲座+5</t>
  </si>
  <si>
    <t>讲座+8，安全教育日观众+1</t>
  </si>
  <si>
    <t>讲座+7，迎新志愿者+1，班长+8</t>
  </si>
  <si>
    <t>党支部组织委员+5；篮球比赛+3；讲座+7，迎新志愿者+1</t>
  </si>
  <si>
    <t>助管+8，迎新志愿者+1</t>
  </si>
  <si>
    <t>讲座+13，迎新志愿者+1</t>
  </si>
  <si>
    <t>趣味运动会+3，讲座+8，迎新志愿者+1</t>
  </si>
  <si>
    <t>开学第一跑+3，研究生篮球比赛+4，春季征文柳絮危机（一等奖）+3，校运动会跳远（第七名）+4，班级团支部宣传委员+3，讲座+8，迎新志愿者+1</t>
  </si>
  <si>
    <t>院研会文宣部长+3，讲座+4</t>
  </si>
  <si>
    <t>运动会方阵+2，校研会委员+5，讲座+9，迎新志愿者+1</t>
  </si>
  <si>
    <t>讲座+6，迎新志愿者+1，拔河比赛+3</t>
  </si>
  <si>
    <t>“安全教育日”观众+1，讲座+8，迎新志愿者+1</t>
  </si>
  <si>
    <t>讲座+3，迎新志愿者+1</t>
  </si>
  <si>
    <t>趣味运动会滚轮胎比赛与研究生拔河比赛+6，研究生羽毛球比赛+0.5，校运动会标枪+0.5，讲座+15，迎新志愿者+1，院研会生活委员+3</t>
  </si>
  <si>
    <t>讲座+12，迎新+1</t>
  </si>
  <si>
    <t>“安全教育日”观众+1，讲座+6，迎新志愿者+1</t>
  </si>
  <si>
    <t>生物观众+1；国家安全观众+1，迎新志愿者+1，讲座+11</t>
  </si>
  <si>
    <t>讲座+8</t>
  </si>
  <si>
    <t>篮球比赛+3；引体向上+3；运动会方阵+2；党支部委员+5，迎新志愿者+1，讲座+14</t>
  </si>
  <si>
    <t>排球比赛+3；接力+3；运动会方阵+2；体育部部长+3，迎新志愿者+1，讲座+14</t>
  </si>
  <si>
    <t>排球比赛+3；国家安全观众+1；运动会方阵+2；滚轮胎+3，迎新志愿者+1，讲座+11</t>
  </si>
  <si>
    <t>滚轮胎+3；助管+8，迎新志愿者+1，讲座+8</t>
  </si>
  <si>
    <t>迎新志愿者+1，讲座+4</t>
  </si>
  <si>
    <t>思想（20）</t>
  </si>
  <si>
    <t>课程成绩（45）</t>
  </si>
  <si>
    <t>科研成绩（15）</t>
  </si>
  <si>
    <t>体美素质（20）</t>
  </si>
  <si>
    <t>校研会委员+5；趣味运动会+3；方阵+2；国家安全教育日观众+1；讲座+13，迎新志愿者+1，实验室安全观众+1</t>
    <phoneticPr fontId="14" type="noConversion"/>
  </si>
  <si>
    <t>运动会方阵+2,趣味运动会+3，“安全教育日”观众+1，荧光夜跑一等奖+2，讲座+14，迎新志愿者+1，实验室安全观众+1</t>
    <phoneticPr fontId="14" type="noConversion"/>
  </si>
  <si>
    <t>生物标本观众+1，全民国家安全教育观众+1；讲座＋12，迎新志愿者+1，实验室安全观众+1</t>
    <phoneticPr fontId="14" type="noConversion"/>
  </si>
  <si>
    <t>国家安全教育日观众+1；讲座+18，迎新志愿者+1，实验室安全观众+1</t>
    <phoneticPr fontId="14" type="noConversion"/>
  </si>
  <si>
    <t>总分</t>
    <phoneticPr fontId="14" type="noConversion"/>
  </si>
  <si>
    <t>研电赛参与奖（2人）+2.5</t>
    <phoneticPr fontId="14" type="noConversion"/>
  </si>
  <si>
    <t>“安全教育日”观众+1，讲座+13，迎新志愿者+1</t>
    <phoneticPr fontId="14" type="noConversion"/>
  </si>
  <si>
    <t>讲座+10，国家安全教育观众+1</t>
    <phoneticPr fontId="14" type="noConversion"/>
  </si>
  <si>
    <t>“安全教育日”观众+1，运动会方阵+2，讲座+14，迎新志愿者+1</t>
    <phoneticPr fontId="14" type="noConversion"/>
  </si>
  <si>
    <t>国家安全教育日观众+1；方阵+2；讲座+13，迎新志愿者+1</t>
    <phoneticPr fontId="14" type="noConversion"/>
  </si>
  <si>
    <t>SCI 2区+100；会议+40，全国学术会议报告+10，成功参加研电赛+2.5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</si>
</sst>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/>
    <xf numFmtId="0" fontId="5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="85" zoomScaleNormal="85" workbookViewId="0">
      <selection activeCell="H24" sqref="H24"/>
    </sheetView>
  </sheetViews>
  <sheetFormatPr defaultColWidth="9" defaultRowHeight="23" x14ac:dyDescent="0.25"/>
  <cols>
    <col min="1" max="1" width="19" customWidth="1"/>
    <col min="2" max="3" width="13.453125" customWidth="1"/>
    <col min="4" max="4" width="89.26953125" style="31" customWidth="1"/>
    <col min="5" max="5" width="44.81640625" style="31" customWidth="1"/>
    <col min="6" max="6" width="19.6328125" style="6" customWidth="1"/>
    <col min="7" max="7" width="20.26953125" style="32" customWidth="1"/>
    <col min="8" max="8" width="22.1796875" style="32" customWidth="1"/>
  </cols>
  <sheetData>
    <row r="1" spans="1:8" ht="25" customHeight="1" x14ac:dyDescent="0.25">
      <c r="A1" s="7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13" t="s">
        <v>5</v>
      </c>
      <c r="G1" s="33" t="s">
        <v>6</v>
      </c>
      <c r="H1" s="33" t="s">
        <v>7</v>
      </c>
    </row>
    <row r="2" spans="1:8" ht="18.649999999999999" customHeight="1" x14ac:dyDescent="0.25">
      <c r="A2" s="3" t="s">
        <v>8</v>
      </c>
      <c r="B2" s="3" t="s">
        <v>9</v>
      </c>
      <c r="C2" s="34">
        <v>12</v>
      </c>
      <c r="D2" s="35" t="s">
        <v>10</v>
      </c>
      <c r="E2" s="35">
        <f>C2+F2</f>
        <v>20</v>
      </c>
      <c r="F2" s="13">
        <v>8</v>
      </c>
      <c r="G2" s="33"/>
      <c r="H2" s="33">
        <f>(E2/MAX(E:E))*20</f>
        <v>20</v>
      </c>
    </row>
    <row r="3" spans="1:8" ht="18.649999999999999" customHeight="1" x14ac:dyDescent="0.25">
      <c r="A3" s="3" t="s">
        <v>11</v>
      </c>
      <c r="B3" s="3" t="s">
        <v>12</v>
      </c>
      <c r="C3" s="34">
        <v>12</v>
      </c>
      <c r="D3" s="35" t="s">
        <v>13</v>
      </c>
      <c r="E3" s="35">
        <f t="shared" ref="E3:E34" si="0">C3+F3</f>
        <v>14</v>
      </c>
      <c r="F3" s="13">
        <v>2</v>
      </c>
      <c r="G3" s="33"/>
      <c r="H3" s="33">
        <f t="shared" ref="H3:H34" si="1">(E3/MAX(E:E))*20</f>
        <v>14</v>
      </c>
    </row>
    <row r="4" spans="1:8" ht="18.649999999999999" customHeight="1" x14ac:dyDescent="0.25">
      <c r="A4" s="3" t="s">
        <v>14</v>
      </c>
      <c r="B4" s="3" t="s">
        <v>15</v>
      </c>
      <c r="C4" s="34">
        <v>12</v>
      </c>
      <c r="D4" s="36" t="s">
        <v>13</v>
      </c>
      <c r="E4" s="35">
        <f t="shared" si="0"/>
        <v>14</v>
      </c>
      <c r="F4" s="13">
        <v>2</v>
      </c>
      <c r="G4" s="33"/>
      <c r="H4" s="33">
        <f t="shared" si="1"/>
        <v>14</v>
      </c>
    </row>
    <row r="5" spans="1:8" ht="18.649999999999999" customHeight="1" x14ac:dyDescent="0.25">
      <c r="A5" s="3" t="s">
        <v>16</v>
      </c>
      <c r="B5" s="3" t="s">
        <v>17</v>
      </c>
      <c r="C5" s="34">
        <v>12</v>
      </c>
      <c r="D5" s="35" t="s">
        <v>13</v>
      </c>
      <c r="E5" s="35">
        <f t="shared" si="0"/>
        <v>14</v>
      </c>
      <c r="F5" s="13">
        <v>2</v>
      </c>
      <c r="G5" s="33"/>
      <c r="H5" s="33">
        <f t="shared" si="1"/>
        <v>14</v>
      </c>
    </row>
    <row r="6" spans="1:8" ht="18.649999999999999" customHeight="1" x14ac:dyDescent="0.25">
      <c r="A6" s="3" t="s">
        <v>18</v>
      </c>
      <c r="B6" s="3" t="s">
        <v>19</v>
      </c>
      <c r="C6" s="34">
        <v>12</v>
      </c>
      <c r="D6" s="36" t="s">
        <v>13</v>
      </c>
      <c r="E6" s="35">
        <f t="shared" si="0"/>
        <v>14</v>
      </c>
      <c r="F6" s="13">
        <v>2</v>
      </c>
      <c r="G6" s="33"/>
      <c r="H6" s="33">
        <f t="shared" si="1"/>
        <v>14</v>
      </c>
    </row>
    <row r="7" spans="1:8" ht="18.649999999999999" customHeight="1" x14ac:dyDescent="0.25">
      <c r="A7" s="3" t="s">
        <v>20</v>
      </c>
      <c r="B7" s="3" t="s">
        <v>21</v>
      </c>
      <c r="C7" s="34">
        <v>12</v>
      </c>
      <c r="D7" s="35" t="s">
        <v>13</v>
      </c>
      <c r="E7" s="35">
        <f t="shared" si="0"/>
        <v>14</v>
      </c>
      <c r="F7" s="13">
        <v>2</v>
      </c>
      <c r="G7" s="33"/>
      <c r="H7" s="33">
        <f t="shared" si="1"/>
        <v>14</v>
      </c>
    </row>
    <row r="8" spans="1:8" ht="18.649999999999999" customHeight="1" x14ac:dyDescent="0.25">
      <c r="A8" s="3" t="s">
        <v>22</v>
      </c>
      <c r="B8" s="3" t="s">
        <v>23</v>
      </c>
      <c r="C8" s="34">
        <v>12</v>
      </c>
      <c r="D8" s="36" t="s">
        <v>13</v>
      </c>
      <c r="E8" s="35">
        <f t="shared" si="0"/>
        <v>14</v>
      </c>
      <c r="F8" s="13">
        <v>2</v>
      </c>
      <c r="G8" s="33"/>
      <c r="H8" s="33">
        <f t="shared" si="1"/>
        <v>14</v>
      </c>
    </row>
    <row r="9" spans="1:8" ht="18.649999999999999" customHeight="1" x14ac:dyDescent="0.25">
      <c r="A9" s="3" t="s">
        <v>24</v>
      </c>
      <c r="B9" s="3" t="s">
        <v>25</v>
      </c>
      <c r="C9" s="34">
        <v>12</v>
      </c>
      <c r="D9" s="35" t="s">
        <v>13</v>
      </c>
      <c r="E9" s="35">
        <f t="shared" si="0"/>
        <v>14</v>
      </c>
      <c r="F9" s="13">
        <v>2</v>
      </c>
      <c r="G9" s="33"/>
      <c r="H9" s="33">
        <f t="shared" si="1"/>
        <v>14</v>
      </c>
    </row>
    <row r="10" spans="1:8" ht="18.649999999999999" customHeight="1" x14ac:dyDescent="0.25">
      <c r="A10" s="3" t="s">
        <v>26</v>
      </c>
      <c r="B10" s="3" t="s">
        <v>27</v>
      </c>
      <c r="C10" s="34">
        <v>12</v>
      </c>
      <c r="D10" s="36" t="s">
        <v>13</v>
      </c>
      <c r="E10" s="35">
        <f t="shared" si="0"/>
        <v>14</v>
      </c>
      <c r="F10" s="13">
        <v>2</v>
      </c>
      <c r="G10" s="33"/>
      <c r="H10" s="33">
        <f t="shared" si="1"/>
        <v>14</v>
      </c>
    </row>
    <row r="11" spans="1:8" ht="18.649999999999999" customHeight="1" x14ac:dyDescent="0.25">
      <c r="A11" s="3" t="s">
        <v>28</v>
      </c>
      <c r="B11" s="3" t="s">
        <v>29</v>
      </c>
      <c r="C11" s="34">
        <v>12</v>
      </c>
      <c r="D11" s="35" t="s">
        <v>13</v>
      </c>
      <c r="E11" s="35">
        <f t="shared" si="0"/>
        <v>14</v>
      </c>
      <c r="F11" s="13">
        <v>2</v>
      </c>
      <c r="G11" s="33"/>
      <c r="H11" s="33">
        <f t="shared" si="1"/>
        <v>14</v>
      </c>
    </row>
    <row r="12" spans="1:8" ht="18.649999999999999" customHeight="1" x14ac:dyDescent="0.25">
      <c r="A12" s="3" t="s">
        <v>30</v>
      </c>
      <c r="B12" s="3" t="s">
        <v>31</v>
      </c>
      <c r="C12" s="34">
        <v>12</v>
      </c>
      <c r="D12" s="36" t="s">
        <v>13</v>
      </c>
      <c r="E12" s="35">
        <f t="shared" si="0"/>
        <v>14</v>
      </c>
      <c r="F12" s="13">
        <v>2</v>
      </c>
      <c r="G12" s="33"/>
      <c r="H12" s="33">
        <f t="shared" si="1"/>
        <v>14</v>
      </c>
    </row>
    <row r="13" spans="1:8" ht="18.649999999999999" customHeight="1" x14ac:dyDescent="0.25">
      <c r="A13" s="3" t="s">
        <v>32</v>
      </c>
      <c r="B13" s="3" t="s">
        <v>33</v>
      </c>
      <c r="C13" s="34">
        <v>12</v>
      </c>
      <c r="D13" s="35" t="s">
        <v>13</v>
      </c>
      <c r="E13" s="35">
        <f t="shared" si="0"/>
        <v>14</v>
      </c>
      <c r="F13" s="13">
        <v>2</v>
      </c>
      <c r="G13" s="33"/>
      <c r="H13" s="33">
        <f t="shared" si="1"/>
        <v>14</v>
      </c>
    </row>
    <row r="14" spans="1:8" ht="18.649999999999999" customHeight="1" x14ac:dyDescent="0.25">
      <c r="A14" s="3" t="s">
        <v>34</v>
      </c>
      <c r="B14" s="3" t="s">
        <v>35</v>
      </c>
      <c r="C14" s="34">
        <v>12</v>
      </c>
      <c r="D14" s="36" t="s">
        <v>13</v>
      </c>
      <c r="E14" s="35">
        <f t="shared" si="0"/>
        <v>14</v>
      </c>
      <c r="F14" s="13">
        <v>2</v>
      </c>
      <c r="G14" s="33"/>
      <c r="H14" s="33">
        <f t="shared" si="1"/>
        <v>14</v>
      </c>
    </row>
    <row r="15" spans="1:8" ht="18.649999999999999" customHeight="1" x14ac:dyDescent="0.25">
      <c r="A15" s="3" t="s">
        <v>36</v>
      </c>
      <c r="B15" s="3" t="s">
        <v>37</v>
      </c>
      <c r="C15" s="34">
        <v>12</v>
      </c>
      <c r="D15" s="35" t="s">
        <v>13</v>
      </c>
      <c r="E15" s="35">
        <f t="shared" si="0"/>
        <v>14</v>
      </c>
      <c r="F15" s="13">
        <v>2</v>
      </c>
      <c r="G15" s="33"/>
      <c r="H15" s="33">
        <f t="shared" si="1"/>
        <v>14</v>
      </c>
    </row>
    <row r="16" spans="1:8" ht="18.649999999999999" customHeight="1" x14ac:dyDescent="0.25">
      <c r="A16" s="3" t="s">
        <v>38</v>
      </c>
      <c r="B16" s="3" t="s">
        <v>39</v>
      </c>
      <c r="C16" s="34">
        <v>12</v>
      </c>
      <c r="D16" s="36" t="s">
        <v>13</v>
      </c>
      <c r="E16" s="35">
        <f t="shared" si="0"/>
        <v>14</v>
      </c>
      <c r="F16" s="13">
        <v>2</v>
      </c>
      <c r="G16" s="33"/>
      <c r="H16" s="33">
        <f t="shared" si="1"/>
        <v>14</v>
      </c>
    </row>
    <row r="17" spans="1:8" ht="18.649999999999999" customHeight="1" x14ac:dyDescent="0.25">
      <c r="A17" s="3" t="s">
        <v>40</v>
      </c>
      <c r="B17" s="3" t="s">
        <v>41</v>
      </c>
      <c r="C17" s="34">
        <v>12</v>
      </c>
      <c r="D17" s="35" t="s">
        <v>13</v>
      </c>
      <c r="E17" s="35">
        <f t="shared" si="0"/>
        <v>14</v>
      </c>
      <c r="F17" s="13">
        <v>2</v>
      </c>
      <c r="G17" s="33"/>
      <c r="H17" s="33">
        <f t="shared" si="1"/>
        <v>14</v>
      </c>
    </row>
    <row r="18" spans="1:8" ht="18.649999999999999" customHeight="1" x14ac:dyDescent="0.25">
      <c r="A18" s="3" t="s">
        <v>42</v>
      </c>
      <c r="B18" s="3" t="s">
        <v>43</v>
      </c>
      <c r="C18" s="34">
        <v>12</v>
      </c>
      <c r="D18" s="36" t="s">
        <v>13</v>
      </c>
      <c r="E18" s="35">
        <f t="shared" si="0"/>
        <v>14</v>
      </c>
      <c r="F18" s="13">
        <v>2</v>
      </c>
      <c r="G18" s="33"/>
      <c r="H18" s="33">
        <f t="shared" si="1"/>
        <v>14</v>
      </c>
    </row>
    <row r="19" spans="1:8" ht="18.649999999999999" customHeight="1" x14ac:dyDescent="0.25">
      <c r="A19" s="3" t="s">
        <v>44</v>
      </c>
      <c r="B19" s="3" t="s">
        <v>45</v>
      </c>
      <c r="C19" s="34">
        <v>12</v>
      </c>
      <c r="D19" s="35" t="s">
        <v>13</v>
      </c>
      <c r="E19" s="35">
        <f t="shared" si="0"/>
        <v>14</v>
      </c>
      <c r="F19" s="13">
        <v>2</v>
      </c>
      <c r="G19" s="33"/>
      <c r="H19" s="33">
        <f t="shared" si="1"/>
        <v>14</v>
      </c>
    </row>
    <row r="20" spans="1:8" ht="18.649999999999999" customHeight="1" x14ac:dyDescent="0.25">
      <c r="A20" s="3" t="s">
        <v>46</v>
      </c>
      <c r="B20" s="3" t="s">
        <v>47</v>
      </c>
      <c r="C20" s="34">
        <v>12</v>
      </c>
      <c r="D20" s="36" t="s">
        <v>13</v>
      </c>
      <c r="E20" s="35">
        <f t="shared" si="0"/>
        <v>14</v>
      </c>
      <c r="F20" s="13">
        <v>2</v>
      </c>
      <c r="G20" s="33"/>
      <c r="H20" s="33">
        <f t="shared" si="1"/>
        <v>14</v>
      </c>
    </row>
    <row r="21" spans="1:8" ht="18.649999999999999" customHeight="1" x14ac:dyDescent="0.25">
      <c r="A21" s="3" t="s">
        <v>48</v>
      </c>
      <c r="B21" s="3" t="s">
        <v>49</v>
      </c>
      <c r="C21" s="34">
        <v>12</v>
      </c>
      <c r="D21" s="35" t="s">
        <v>13</v>
      </c>
      <c r="E21" s="35">
        <f t="shared" si="0"/>
        <v>14</v>
      </c>
      <c r="F21" s="13">
        <v>2</v>
      </c>
      <c r="G21" s="33"/>
      <c r="H21" s="33">
        <f t="shared" si="1"/>
        <v>14</v>
      </c>
    </row>
    <row r="22" spans="1:8" ht="18.649999999999999" customHeight="1" x14ac:dyDescent="0.25">
      <c r="A22" s="3" t="s">
        <v>50</v>
      </c>
      <c r="B22" s="3" t="s">
        <v>51</v>
      </c>
      <c r="C22" s="34">
        <v>12</v>
      </c>
      <c r="D22" s="36" t="s">
        <v>13</v>
      </c>
      <c r="E22" s="35">
        <f t="shared" si="0"/>
        <v>14</v>
      </c>
      <c r="F22" s="13">
        <v>2</v>
      </c>
      <c r="G22" s="33"/>
      <c r="H22" s="33">
        <f t="shared" si="1"/>
        <v>14</v>
      </c>
    </row>
    <row r="23" spans="1:8" ht="18.649999999999999" customHeight="1" x14ac:dyDescent="0.25">
      <c r="A23" s="3" t="s">
        <v>52</v>
      </c>
      <c r="B23" s="3" t="s">
        <v>53</v>
      </c>
      <c r="C23" s="34">
        <v>12</v>
      </c>
      <c r="D23" s="35" t="s">
        <v>13</v>
      </c>
      <c r="E23" s="35">
        <f t="shared" si="0"/>
        <v>14</v>
      </c>
      <c r="F23" s="13">
        <v>2</v>
      </c>
      <c r="G23" s="33"/>
      <c r="H23" s="33">
        <f t="shared" si="1"/>
        <v>14</v>
      </c>
    </row>
    <row r="24" spans="1:8" ht="18.649999999999999" customHeight="1" x14ac:dyDescent="0.25">
      <c r="A24" s="3" t="s">
        <v>54</v>
      </c>
      <c r="B24" s="3" t="s">
        <v>55</v>
      </c>
      <c r="C24" s="34">
        <v>12</v>
      </c>
      <c r="D24" s="35" t="s">
        <v>56</v>
      </c>
      <c r="E24" s="35">
        <f t="shared" si="0"/>
        <v>17</v>
      </c>
      <c r="F24" s="13">
        <v>5</v>
      </c>
      <c r="G24" s="33"/>
      <c r="H24" s="33">
        <f t="shared" si="1"/>
        <v>17</v>
      </c>
    </row>
    <row r="25" spans="1:8" ht="18.649999999999999" customHeight="1" x14ac:dyDescent="0.25">
      <c r="A25" s="3" t="s">
        <v>57</v>
      </c>
      <c r="B25" s="3" t="s">
        <v>58</v>
      </c>
      <c r="C25" s="34">
        <v>12</v>
      </c>
      <c r="D25" s="35" t="s">
        <v>13</v>
      </c>
      <c r="E25" s="35">
        <f t="shared" si="0"/>
        <v>14</v>
      </c>
      <c r="F25" s="13">
        <v>2</v>
      </c>
      <c r="G25" s="33"/>
      <c r="H25" s="33">
        <f t="shared" si="1"/>
        <v>14</v>
      </c>
    </row>
    <row r="26" spans="1:8" ht="18.649999999999999" customHeight="1" x14ac:dyDescent="0.25">
      <c r="A26" s="3" t="s">
        <v>59</v>
      </c>
      <c r="B26" s="3" t="s">
        <v>60</v>
      </c>
      <c r="C26" s="34">
        <v>12</v>
      </c>
      <c r="D26" s="36" t="s">
        <v>13</v>
      </c>
      <c r="E26" s="35">
        <f t="shared" si="0"/>
        <v>14</v>
      </c>
      <c r="F26" s="13">
        <v>2</v>
      </c>
      <c r="G26" s="33"/>
      <c r="H26" s="33">
        <f t="shared" si="1"/>
        <v>14</v>
      </c>
    </row>
    <row r="27" spans="1:8" ht="18.649999999999999" customHeight="1" x14ac:dyDescent="0.25">
      <c r="A27" s="3" t="s">
        <v>61</v>
      </c>
      <c r="B27" s="3" t="s">
        <v>62</v>
      </c>
      <c r="C27" s="34">
        <v>12</v>
      </c>
      <c r="D27" s="35" t="s">
        <v>56</v>
      </c>
      <c r="E27" s="35">
        <f t="shared" si="0"/>
        <v>17</v>
      </c>
      <c r="F27" s="13">
        <v>5</v>
      </c>
      <c r="G27" s="33"/>
      <c r="H27" s="33">
        <f t="shared" si="1"/>
        <v>17</v>
      </c>
    </row>
    <row r="28" spans="1:8" ht="18.649999999999999" customHeight="1" x14ac:dyDescent="0.25">
      <c r="A28" s="3" t="s">
        <v>63</v>
      </c>
      <c r="B28" s="3" t="s">
        <v>64</v>
      </c>
      <c r="C28" s="34">
        <v>12</v>
      </c>
      <c r="D28" s="36" t="s">
        <v>13</v>
      </c>
      <c r="E28" s="35">
        <f t="shared" si="0"/>
        <v>14</v>
      </c>
      <c r="F28" s="13">
        <v>2</v>
      </c>
      <c r="G28" s="33"/>
      <c r="H28" s="33">
        <f t="shared" si="1"/>
        <v>14</v>
      </c>
    </row>
    <row r="29" spans="1:8" ht="18.649999999999999" customHeight="1" x14ac:dyDescent="0.25">
      <c r="A29" s="3" t="s">
        <v>65</v>
      </c>
      <c r="B29" s="3" t="s">
        <v>66</v>
      </c>
      <c r="C29" s="34">
        <v>12</v>
      </c>
      <c r="D29" s="36" t="s">
        <v>13</v>
      </c>
      <c r="E29" s="35">
        <f t="shared" si="0"/>
        <v>14</v>
      </c>
      <c r="F29" s="13">
        <v>2</v>
      </c>
      <c r="G29" s="33"/>
      <c r="H29" s="33">
        <f t="shared" si="1"/>
        <v>14</v>
      </c>
    </row>
    <row r="30" spans="1:8" ht="18.649999999999999" customHeight="1" x14ac:dyDescent="0.25">
      <c r="A30" s="3" t="s">
        <v>67</v>
      </c>
      <c r="B30" s="3" t="s">
        <v>68</v>
      </c>
      <c r="C30" s="34">
        <v>12</v>
      </c>
      <c r="D30" s="36" t="s">
        <v>13</v>
      </c>
      <c r="E30" s="35">
        <f t="shared" si="0"/>
        <v>14</v>
      </c>
      <c r="F30" s="13">
        <v>2</v>
      </c>
      <c r="G30" s="33"/>
      <c r="H30" s="33">
        <f t="shared" si="1"/>
        <v>14</v>
      </c>
    </row>
    <row r="31" spans="1:8" ht="18.649999999999999" customHeight="1" x14ac:dyDescent="0.25">
      <c r="A31" s="3" t="s">
        <v>69</v>
      </c>
      <c r="B31" s="3" t="s">
        <v>70</v>
      </c>
      <c r="C31" s="34">
        <v>12</v>
      </c>
      <c r="D31" s="36" t="s">
        <v>13</v>
      </c>
      <c r="E31" s="35">
        <f t="shared" si="0"/>
        <v>14</v>
      </c>
      <c r="F31" s="13">
        <v>2</v>
      </c>
      <c r="G31" s="33"/>
      <c r="H31" s="33">
        <f t="shared" si="1"/>
        <v>14</v>
      </c>
    </row>
    <row r="32" spans="1:8" ht="18.649999999999999" customHeight="1" x14ac:dyDescent="0.25">
      <c r="A32" s="3" t="s">
        <v>71</v>
      </c>
      <c r="B32" s="3" t="s">
        <v>72</v>
      </c>
      <c r="C32" s="34">
        <v>12</v>
      </c>
      <c r="D32" s="36" t="s">
        <v>13</v>
      </c>
      <c r="E32" s="35">
        <f t="shared" si="0"/>
        <v>14</v>
      </c>
      <c r="F32" s="13">
        <v>2</v>
      </c>
      <c r="G32" s="33"/>
      <c r="H32" s="33">
        <f t="shared" si="1"/>
        <v>14</v>
      </c>
    </row>
    <row r="33" spans="1:8" ht="18.649999999999999" customHeight="1" x14ac:dyDescent="0.25">
      <c r="A33" s="3" t="s">
        <v>73</v>
      </c>
      <c r="B33" s="3" t="s">
        <v>74</v>
      </c>
      <c r="C33" s="34">
        <v>12</v>
      </c>
      <c r="D33" s="36" t="s">
        <v>13</v>
      </c>
      <c r="E33" s="35">
        <f t="shared" si="0"/>
        <v>14</v>
      </c>
      <c r="F33" s="13">
        <v>2</v>
      </c>
      <c r="G33" s="33"/>
      <c r="H33" s="33">
        <f t="shared" si="1"/>
        <v>14</v>
      </c>
    </row>
    <row r="34" spans="1:8" ht="18.649999999999999" customHeight="1" x14ac:dyDescent="0.25">
      <c r="A34" s="3" t="s">
        <v>75</v>
      </c>
      <c r="B34" s="3" t="s">
        <v>76</v>
      </c>
      <c r="C34" s="34">
        <v>12</v>
      </c>
      <c r="D34" s="36" t="s">
        <v>13</v>
      </c>
      <c r="E34" s="35">
        <f t="shared" si="0"/>
        <v>14</v>
      </c>
      <c r="F34" s="13">
        <v>2</v>
      </c>
      <c r="G34" s="33"/>
      <c r="H34" s="33">
        <f t="shared" si="1"/>
        <v>14</v>
      </c>
    </row>
    <row r="35" spans="1:8" ht="18.649999999999999" customHeight="1" x14ac:dyDescent="0.25">
      <c r="A35" s="3" t="s">
        <v>77</v>
      </c>
      <c r="B35" s="3" t="s">
        <v>78</v>
      </c>
      <c r="C35" s="34">
        <v>12</v>
      </c>
      <c r="D35" s="36" t="s">
        <v>13</v>
      </c>
      <c r="E35" s="35">
        <f t="shared" ref="E35:E52" si="2">C35+F35</f>
        <v>14</v>
      </c>
      <c r="F35" s="13">
        <v>2</v>
      </c>
      <c r="G35" s="33"/>
      <c r="H35" s="33">
        <f t="shared" ref="H35:H52" si="3">(E35/MAX(E:E))*20</f>
        <v>14</v>
      </c>
    </row>
    <row r="36" spans="1:8" ht="18.649999999999999" customHeight="1" x14ac:dyDescent="0.25">
      <c r="A36" s="3" t="s">
        <v>79</v>
      </c>
      <c r="B36" s="3" t="s">
        <v>80</v>
      </c>
      <c r="C36" s="34">
        <v>12</v>
      </c>
      <c r="D36" s="36" t="s">
        <v>13</v>
      </c>
      <c r="E36" s="35">
        <f t="shared" si="2"/>
        <v>14</v>
      </c>
      <c r="F36" s="13">
        <v>2</v>
      </c>
      <c r="G36" s="33"/>
      <c r="H36" s="33">
        <f t="shared" si="3"/>
        <v>14</v>
      </c>
    </row>
    <row r="37" spans="1:8" ht="18.649999999999999" customHeight="1" x14ac:dyDescent="0.25">
      <c r="A37" s="3" t="s">
        <v>81</v>
      </c>
      <c r="B37" s="3" t="s">
        <v>82</v>
      </c>
      <c r="C37" s="34">
        <v>12</v>
      </c>
      <c r="D37" s="36" t="s">
        <v>13</v>
      </c>
      <c r="E37" s="35">
        <f t="shared" si="2"/>
        <v>14</v>
      </c>
      <c r="F37" s="13">
        <v>2</v>
      </c>
      <c r="G37" s="33"/>
      <c r="H37" s="33">
        <f t="shared" si="3"/>
        <v>14</v>
      </c>
    </row>
    <row r="38" spans="1:8" ht="18.649999999999999" customHeight="1" x14ac:dyDescent="0.25">
      <c r="A38" s="3" t="s">
        <v>83</v>
      </c>
      <c r="B38" s="3" t="s">
        <v>84</v>
      </c>
      <c r="C38" s="34">
        <v>12</v>
      </c>
      <c r="D38" s="36" t="s">
        <v>13</v>
      </c>
      <c r="E38" s="35">
        <f t="shared" si="2"/>
        <v>14</v>
      </c>
      <c r="F38" s="13">
        <v>2</v>
      </c>
      <c r="G38" s="33"/>
      <c r="H38" s="33">
        <f t="shared" si="3"/>
        <v>14</v>
      </c>
    </row>
    <row r="39" spans="1:8" ht="18.649999999999999" customHeight="1" x14ac:dyDescent="0.25">
      <c r="A39" s="3" t="s">
        <v>85</v>
      </c>
      <c r="B39" s="3" t="s">
        <v>86</v>
      </c>
      <c r="C39" s="34">
        <v>12</v>
      </c>
      <c r="D39" s="36" t="s">
        <v>13</v>
      </c>
      <c r="E39" s="35">
        <f t="shared" si="2"/>
        <v>14</v>
      </c>
      <c r="F39" s="13">
        <v>2</v>
      </c>
      <c r="G39" s="33"/>
      <c r="H39" s="33">
        <f t="shared" si="3"/>
        <v>14</v>
      </c>
    </row>
    <row r="40" spans="1:8" ht="18.649999999999999" customHeight="1" x14ac:dyDescent="0.25">
      <c r="A40" s="3" t="s">
        <v>87</v>
      </c>
      <c r="B40" s="3" t="s">
        <v>88</v>
      </c>
      <c r="C40" s="34">
        <v>12</v>
      </c>
      <c r="D40" s="36" t="s">
        <v>13</v>
      </c>
      <c r="E40" s="35">
        <f t="shared" si="2"/>
        <v>14</v>
      </c>
      <c r="F40" s="13">
        <v>2</v>
      </c>
      <c r="G40" s="33"/>
      <c r="H40" s="33">
        <f t="shared" si="3"/>
        <v>14</v>
      </c>
    </row>
    <row r="41" spans="1:8" ht="18.649999999999999" customHeight="1" x14ac:dyDescent="0.25">
      <c r="A41" s="3" t="s">
        <v>89</v>
      </c>
      <c r="B41" s="3" t="s">
        <v>90</v>
      </c>
      <c r="C41" s="34">
        <v>12</v>
      </c>
      <c r="D41" s="36" t="s">
        <v>13</v>
      </c>
      <c r="E41" s="35">
        <f t="shared" si="2"/>
        <v>14</v>
      </c>
      <c r="F41" s="13">
        <v>2</v>
      </c>
      <c r="G41" s="33"/>
      <c r="H41" s="33">
        <f t="shared" si="3"/>
        <v>14</v>
      </c>
    </row>
    <row r="42" spans="1:8" ht="18.649999999999999" customHeight="1" x14ac:dyDescent="0.25">
      <c r="A42" s="3" t="s">
        <v>91</v>
      </c>
      <c r="B42" s="3" t="s">
        <v>92</v>
      </c>
      <c r="C42" s="34">
        <v>12</v>
      </c>
      <c r="D42" s="36" t="s">
        <v>13</v>
      </c>
      <c r="E42" s="35">
        <f t="shared" si="2"/>
        <v>14</v>
      </c>
      <c r="F42" s="13">
        <v>2</v>
      </c>
      <c r="G42" s="33"/>
      <c r="H42" s="33">
        <f t="shared" si="3"/>
        <v>14</v>
      </c>
    </row>
    <row r="43" spans="1:8" x14ac:dyDescent="0.25">
      <c r="A43" s="3" t="s">
        <v>93</v>
      </c>
      <c r="B43" s="3" t="s">
        <v>94</v>
      </c>
      <c r="C43" s="34">
        <v>12</v>
      </c>
      <c r="D43" s="36" t="s">
        <v>13</v>
      </c>
      <c r="E43" s="35">
        <f t="shared" si="2"/>
        <v>14</v>
      </c>
      <c r="F43" s="13">
        <v>2</v>
      </c>
      <c r="G43" s="33"/>
      <c r="H43" s="33">
        <f t="shared" si="3"/>
        <v>14</v>
      </c>
    </row>
    <row r="44" spans="1:8" ht="18.649999999999999" customHeight="1" x14ac:dyDescent="0.25">
      <c r="A44" s="3" t="s">
        <v>95</v>
      </c>
      <c r="B44" s="3" t="s">
        <v>96</v>
      </c>
      <c r="C44" s="34">
        <v>12</v>
      </c>
      <c r="D44" s="36" t="s">
        <v>13</v>
      </c>
      <c r="E44" s="35">
        <f t="shared" si="2"/>
        <v>14</v>
      </c>
      <c r="F44" s="13">
        <v>2</v>
      </c>
      <c r="G44" s="33"/>
      <c r="H44" s="33">
        <f t="shared" si="3"/>
        <v>14</v>
      </c>
    </row>
    <row r="45" spans="1:8" ht="18.649999999999999" customHeight="1" x14ac:dyDescent="0.25">
      <c r="A45" s="3" t="s">
        <v>97</v>
      </c>
      <c r="B45" s="3" t="s">
        <v>98</v>
      </c>
      <c r="C45" s="34">
        <v>12</v>
      </c>
      <c r="D45" s="36" t="s">
        <v>13</v>
      </c>
      <c r="E45" s="35">
        <f t="shared" si="2"/>
        <v>14</v>
      </c>
      <c r="F45" s="13">
        <v>2</v>
      </c>
      <c r="G45" s="33"/>
      <c r="H45" s="33">
        <f t="shared" si="3"/>
        <v>14</v>
      </c>
    </row>
    <row r="46" spans="1:8" x14ac:dyDescent="0.25">
      <c r="A46" s="3" t="s">
        <v>99</v>
      </c>
      <c r="B46" s="3" t="s">
        <v>100</v>
      </c>
      <c r="C46" s="34">
        <v>12</v>
      </c>
      <c r="D46" s="36" t="s">
        <v>13</v>
      </c>
      <c r="E46" s="35">
        <f t="shared" si="2"/>
        <v>14</v>
      </c>
      <c r="F46" s="13">
        <v>2</v>
      </c>
      <c r="G46" s="36"/>
      <c r="H46" s="33">
        <f t="shared" si="3"/>
        <v>14</v>
      </c>
    </row>
    <row r="47" spans="1:8" x14ac:dyDescent="0.25">
      <c r="A47" s="3" t="s">
        <v>101</v>
      </c>
      <c r="B47" s="3" t="s">
        <v>102</v>
      </c>
      <c r="C47" s="34">
        <v>12</v>
      </c>
      <c r="D47" s="36" t="s">
        <v>13</v>
      </c>
      <c r="E47" s="35">
        <f t="shared" si="2"/>
        <v>14</v>
      </c>
      <c r="F47" s="13">
        <v>2</v>
      </c>
      <c r="G47" s="36"/>
      <c r="H47" s="33">
        <f t="shared" si="3"/>
        <v>14</v>
      </c>
    </row>
    <row r="48" spans="1:8" x14ac:dyDescent="0.25">
      <c r="A48" s="3" t="s">
        <v>103</v>
      </c>
      <c r="B48" s="3" t="s">
        <v>104</v>
      </c>
      <c r="C48" s="34">
        <v>12</v>
      </c>
      <c r="D48" s="36" t="s">
        <v>13</v>
      </c>
      <c r="E48" s="35">
        <f t="shared" si="2"/>
        <v>14</v>
      </c>
      <c r="F48" s="13">
        <v>2</v>
      </c>
      <c r="G48" s="36"/>
      <c r="H48" s="33">
        <f t="shared" si="3"/>
        <v>14</v>
      </c>
    </row>
    <row r="49" spans="1:8" x14ac:dyDescent="0.25">
      <c r="A49" s="3" t="s">
        <v>105</v>
      </c>
      <c r="B49" s="3" t="s">
        <v>106</v>
      </c>
      <c r="C49" s="34">
        <v>12</v>
      </c>
      <c r="D49" s="35" t="s">
        <v>107</v>
      </c>
      <c r="E49" s="35">
        <f t="shared" si="2"/>
        <v>16</v>
      </c>
      <c r="F49" s="13">
        <v>4</v>
      </c>
      <c r="G49" s="36"/>
      <c r="H49" s="33">
        <f t="shared" si="3"/>
        <v>16</v>
      </c>
    </row>
    <row r="50" spans="1:8" x14ac:dyDescent="0.25">
      <c r="A50" s="3" t="s">
        <v>108</v>
      </c>
      <c r="B50" s="3" t="s">
        <v>109</v>
      </c>
      <c r="C50" s="34">
        <v>12</v>
      </c>
      <c r="D50" s="36" t="s">
        <v>13</v>
      </c>
      <c r="E50" s="35">
        <f t="shared" si="2"/>
        <v>14</v>
      </c>
      <c r="F50" s="13">
        <v>2</v>
      </c>
      <c r="G50" s="36"/>
      <c r="H50" s="33">
        <f t="shared" si="3"/>
        <v>14</v>
      </c>
    </row>
    <row r="51" spans="1:8" x14ac:dyDescent="0.25">
      <c r="A51" s="3" t="s">
        <v>110</v>
      </c>
      <c r="B51" s="3" t="s">
        <v>111</v>
      </c>
      <c r="C51" s="34">
        <v>12</v>
      </c>
      <c r="D51" s="35" t="s">
        <v>112</v>
      </c>
      <c r="E51" s="35">
        <f t="shared" si="2"/>
        <v>18</v>
      </c>
      <c r="F51" s="13">
        <v>6</v>
      </c>
      <c r="G51" s="36"/>
      <c r="H51" s="33">
        <f t="shared" si="3"/>
        <v>18</v>
      </c>
    </row>
    <row r="52" spans="1:8" x14ac:dyDescent="0.25">
      <c r="A52" s="3" t="s">
        <v>113</v>
      </c>
      <c r="B52" s="3" t="s">
        <v>114</v>
      </c>
      <c r="C52" s="34">
        <v>12</v>
      </c>
      <c r="D52" s="36" t="s">
        <v>13</v>
      </c>
      <c r="E52" s="35">
        <f t="shared" si="2"/>
        <v>14</v>
      </c>
      <c r="F52" s="13">
        <v>2</v>
      </c>
      <c r="G52" s="36"/>
      <c r="H52" s="33">
        <f t="shared" si="3"/>
        <v>14</v>
      </c>
    </row>
  </sheetData>
  <sortState xmlns:xlrd2="http://schemas.microsoft.com/office/spreadsheetml/2017/richdata2" ref="A3:H45">
    <sortCondition ref="A2:A45"/>
  </sortState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9"/>
  <sheetViews>
    <sheetView zoomScale="85" zoomScaleNormal="85" workbookViewId="0">
      <selection activeCell="Z31" sqref="Z31"/>
    </sheetView>
  </sheetViews>
  <sheetFormatPr defaultColWidth="9" defaultRowHeight="14" x14ac:dyDescent="0.25"/>
  <cols>
    <col min="1" max="1" width="14.36328125" customWidth="1"/>
    <col min="2" max="2" width="13.453125" customWidth="1"/>
    <col min="8" max="8" width="14.26953125" style="21" customWidth="1"/>
    <col min="26" max="26" width="15" customWidth="1"/>
  </cols>
  <sheetData>
    <row r="1" spans="1:27" ht="84" x14ac:dyDescent="0.25">
      <c r="A1" s="22" t="s">
        <v>0</v>
      </c>
      <c r="B1" s="22" t="s">
        <v>1</v>
      </c>
      <c r="C1" s="22" t="s">
        <v>115</v>
      </c>
      <c r="D1" s="22" t="s">
        <v>116</v>
      </c>
      <c r="E1" s="22" t="s">
        <v>117</v>
      </c>
      <c r="F1" s="22" t="s">
        <v>118</v>
      </c>
      <c r="G1" s="22" t="s">
        <v>119</v>
      </c>
      <c r="H1" s="23" t="s">
        <v>120</v>
      </c>
      <c r="I1" s="22" t="s">
        <v>121</v>
      </c>
      <c r="J1" s="22" t="s">
        <v>122</v>
      </c>
      <c r="K1" s="22" t="s">
        <v>123</v>
      </c>
      <c r="L1" s="22" t="s">
        <v>124</v>
      </c>
      <c r="M1" s="22" t="s">
        <v>125</v>
      </c>
      <c r="N1" s="22" t="s">
        <v>126</v>
      </c>
      <c r="O1" s="22" t="s">
        <v>127</v>
      </c>
      <c r="P1" s="22" t="s">
        <v>128</v>
      </c>
      <c r="Q1" s="22" t="s">
        <v>129</v>
      </c>
      <c r="R1" s="22" t="s">
        <v>130</v>
      </c>
      <c r="S1" s="22" t="s">
        <v>131</v>
      </c>
      <c r="T1" s="22" t="s">
        <v>132</v>
      </c>
      <c r="U1" s="22" t="s">
        <v>133</v>
      </c>
      <c r="V1" s="22" t="s">
        <v>134</v>
      </c>
      <c r="W1" s="22" t="s">
        <v>135</v>
      </c>
      <c r="X1" s="23" t="s">
        <v>136</v>
      </c>
      <c r="Y1" s="23" t="s">
        <v>137</v>
      </c>
      <c r="Z1" s="23" t="s">
        <v>138</v>
      </c>
      <c r="AA1" s="23" t="s">
        <v>139</v>
      </c>
    </row>
    <row r="2" spans="1:27" ht="17.5" x14ac:dyDescent="0.25">
      <c r="A2" s="3" t="s">
        <v>8</v>
      </c>
      <c r="B2" s="3" t="s">
        <v>9</v>
      </c>
      <c r="C2" s="39">
        <v>96</v>
      </c>
      <c r="D2" s="39">
        <v>95</v>
      </c>
      <c r="E2" s="39">
        <v>98</v>
      </c>
      <c r="F2" s="39">
        <v>91</v>
      </c>
      <c r="G2" s="39">
        <v>99</v>
      </c>
      <c r="H2" s="25">
        <f t="shared" ref="H2:H33" si="0">(C2+D2+E2+F2+G2)/5</f>
        <v>95.8</v>
      </c>
      <c r="I2" s="39">
        <v>75</v>
      </c>
      <c r="J2" s="39">
        <v>92</v>
      </c>
      <c r="K2" s="39">
        <v>85</v>
      </c>
      <c r="L2" s="39">
        <v>90</v>
      </c>
      <c r="M2" s="39">
        <v>96</v>
      </c>
      <c r="N2" s="39">
        <v>95</v>
      </c>
      <c r="O2" s="39">
        <v>90</v>
      </c>
      <c r="P2" s="39">
        <v>94</v>
      </c>
      <c r="Q2" s="39"/>
      <c r="R2" s="39"/>
      <c r="S2" s="39"/>
      <c r="T2" s="39"/>
      <c r="U2" s="39">
        <v>89</v>
      </c>
      <c r="V2" s="39"/>
      <c r="W2" s="24">
        <v>31</v>
      </c>
      <c r="X2" s="25">
        <f t="shared" ref="X2:X33" si="1">(I2/$I$57*$I$58*$I$59+J2/$J$57*$I$58*$J$59+K2/$K$57*$I$58*$K$59+L2/$L$57*$I$58*$L$59+M2/$M$57*$I$58*$M$59+N2/$N$57*$I$58*$N$59+O2/$O$57*$I$58*$O$59+P2/$P$57*$I$58*$P$59+R2/$R$57*$I$58*$R$59+S2/$S$57*$I$58*$S$59+T2/$T$57*$I$58*$T$59+U2/$U$57*$I$58*$U$59+V2/$V$57*$I$58*$V$59)/W2</f>
        <v>64.758124596584182</v>
      </c>
      <c r="Y2" s="25">
        <f t="shared" ref="Y2:Y33" si="2">H2+X2</f>
        <v>160.55812459658418</v>
      </c>
      <c r="Z2" s="10">
        <f t="shared" ref="Z2:Z33" si="3">Y2/MAX(Y:Y)*45</f>
        <v>45</v>
      </c>
      <c r="AA2" s="10">
        <v>1</v>
      </c>
    </row>
    <row r="3" spans="1:27" ht="17.5" x14ac:dyDescent="0.25">
      <c r="A3" s="3" t="s">
        <v>11</v>
      </c>
      <c r="B3" s="3" t="s">
        <v>12</v>
      </c>
      <c r="C3" s="39">
        <v>75</v>
      </c>
      <c r="D3" s="39">
        <v>90</v>
      </c>
      <c r="E3" s="39">
        <v>97</v>
      </c>
      <c r="F3" s="39">
        <v>100</v>
      </c>
      <c r="G3" s="39">
        <v>100</v>
      </c>
      <c r="H3" s="25">
        <f t="shared" si="0"/>
        <v>92.4</v>
      </c>
      <c r="I3" s="39">
        <v>75</v>
      </c>
      <c r="J3" s="39">
        <v>90</v>
      </c>
      <c r="K3" s="39">
        <v>82</v>
      </c>
      <c r="L3" s="39">
        <v>86</v>
      </c>
      <c r="M3" s="39">
        <v>94</v>
      </c>
      <c r="N3" s="39">
        <v>93</v>
      </c>
      <c r="O3" s="39">
        <v>87</v>
      </c>
      <c r="P3" s="39">
        <v>92</v>
      </c>
      <c r="Q3" s="39"/>
      <c r="R3" s="39"/>
      <c r="S3" s="39">
        <v>96</v>
      </c>
      <c r="T3" s="39"/>
      <c r="U3" s="39"/>
      <c r="V3" s="39"/>
      <c r="W3" s="30">
        <v>31</v>
      </c>
      <c r="X3" s="25">
        <f t="shared" si="1"/>
        <v>63.546003159894752</v>
      </c>
      <c r="Y3" s="25">
        <f t="shared" si="2"/>
        <v>155.94600315989476</v>
      </c>
      <c r="Z3" s="10">
        <f t="shared" si="3"/>
        <v>43.707349969535962</v>
      </c>
      <c r="AA3" s="10">
        <v>35</v>
      </c>
    </row>
    <row r="4" spans="1:27" ht="17.5" x14ac:dyDescent="0.25">
      <c r="A4" s="3" t="s">
        <v>14</v>
      </c>
      <c r="B4" s="3" t="s">
        <v>15</v>
      </c>
      <c r="C4" s="39">
        <v>78</v>
      </c>
      <c r="D4" s="39">
        <v>90</v>
      </c>
      <c r="E4" s="39">
        <v>92</v>
      </c>
      <c r="F4" s="39">
        <v>93</v>
      </c>
      <c r="G4" s="39">
        <v>93</v>
      </c>
      <c r="H4" s="25">
        <f t="shared" si="0"/>
        <v>89.2</v>
      </c>
      <c r="I4" s="40">
        <v>42</v>
      </c>
      <c r="J4" s="39">
        <v>90</v>
      </c>
      <c r="K4" s="39">
        <v>81</v>
      </c>
      <c r="L4" s="39">
        <v>81</v>
      </c>
      <c r="M4" s="39">
        <v>91</v>
      </c>
      <c r="N4" s="39">
        <v>95</v>
      </c>
      <c r="O4" s="39">
        <v>80</v>
      </c>
      <c r="P4" s="39">
        <v>88</v>
      </c>
      <c r="Q4" s="39"/>
      <c r="R4" s="39"/>
      <c r="S4" s="39">
        <v>94</v>
      </c>
      <c r="T4" s="39"/>
      <c r="U4" s="39"/>
      <c r="V4" s="39"/>
      <c r="W4" s="30">
        <v>31</v>
      </c>
      <c r="X4" s="25">
        <f t="shared" si="1"/>
        <v>58.021262127986724</v>
      </c>
      <c r="Y4" s="25">
        <f t="shared" si="2"/>
        <v>147.22126212798673</v>
      </c>
      <c r="Z4" s="10">
        <f>Y4/MAX(Y:Y)*45-6</f>
        <v>35.262046454548255</v>
      </c>
      <c r="AA4" s="10">
        <v>51</v>
      </c>
    </row>
    <row r="5" spans="1:27" ht="17.5" x14ac:dyDescent="0.25">
      <c r="A5" s="3" t="s">
        <v>16</v>
      </c>
      <c r="B5" s="3" t="s">
        <v>17</v>
      </c>
      <c r="C5" s="39">
        <v>75</v>
      </c>
      <c r="D5" s="39">
        <v>93</v>
      </c>
      <c r="E5" s="39">
        <v>94</v>
      </c>
      <c r="F5" s="39">
        <v>92</v>
      </c>
      <c r="G5" s="39">
        <v>98</v>
      </c>
      <c r="H5" s="25">
        <f t="shared" si="0"/>
        <v>90.4</v>
      </c>
      <c r="I5" s="40">
        <v>63.5</v>
      </c>
      <c r="J5" s="39">
        <v>91</v>
      </c>
      <c r="K5" s="39">
        <v>81</v>
      </c>
      <c r="L5" s="39">
        <v>90</v>
      </c>
      <c r="M5" s="39">
        <v>97</v>
      </c>
      <c r="N5" s="39">
        <v>94</v>
      </c>
      <c r="O5" s="39">
        <v>92</v>
      </c>
      <c r="P5" s="39">
        <v>94</v>
      </c>
      <c r="Q5" s="39"/>
      <c r="R5" s="39"/>
      <c r="S5" s="39">
        <v>94</v>
      </c>
      <c r="T5" s="39"/>
      <c r="U5" s="39"/>
      <c r="V5" s="39"/>
      <c r="W5" s="24">
        <v>31</v>
      </c>
      <c r="X5" s="25">
        <f t="shared" si="1"/>
        <v>63.229232399757137</v>
      </c>
      <c r="Y5" s="25">
        <f t="shared" si="2"/>
        <v>153.62923239975714</v>
      </c>
      <c r="Z5" s="10">
        <f>Y5/MAX(Y:Y)*45-6</f>
        <v>37.058023225914972</v>
      </c>
      <c r="AA5" s="10">
        <v>22</v>
      </c>
    </row>
    <row r="6" spans="1:27" ht="17.5" x14ac:dyDescent="0.25">
      <c r="A6" s="3" t="s">
        <v>18</v>
      </c>
      <c r="B6" s="3" t="s">
        <v>19</v>
      </c>
      <c r="C6" s="39">
        <v>77</v>
      </c>
      <c r="D6" s="39">
        <v>92</v>
      </c>
      <c r="E6" s="39">
        <v>95</v>
      </c>
      <c r="F6" s="39">
        <v>91</v>
      </c>
      <c r="G6" s="39">
        <v>96</v>
      </c>
      <c r="H6" s="25">
        <f t="shared" si="0"/>
        <v>90.2</v>
      </c>
      <c r="I6" s="39">
        <v>78</v>
      </c>
      <c r="J6" s="39">
        <v>87</v>
      </c>
      <c r="K6" s="39">
        <v>77</v>
      </c>
      <c r="L6" s="39">
        <v>90</v>
      </c>
      <c r="M6" s="39">
        <v>94</v>
      </c>
      <c r="N6" s="39">
        <v>99</v>
      </c>
      <c r="O6" s="39">
        <v>90</v>
      </c>
      <c r="P6" s="39">
        <v>90</v>
      </c>
      <c r="Q6" s="39"/>
      <c r="R6" s="39">
        <v>91</v>
      </c>
      <c r="S6" s="39"/>
      <c r="T6" s="39"/>
      <c r="U6" s="39"/>
      <c r="V6" s="39"/>
      <c r="W6" s="30">
        <v>30</v>
      </c>
      <c r="X6" s="25">
        <f t="shared" si="1"/>
        <v>62.961474259113885</v>
      </c>
      <c r="Y6" s="25">
        <f t="shared" si="2"/>
        <v>153.1614742591139</v>
      </c>
      <c r="Z6" s="10">
        <f t="shared" si="3"/>
        <v>42.926923561031408</v>
      </c>
      <c r="AA6" s="10">
        <v>33</v>
      </c>
    </row>
    <row r="7" spans="1:27" ht="17.5" x14ac:dyDescent="0.25">
      <c r="A7" s="3" t="s">
        <v>20</v>
      </c>
      <c r="B7" s="3" t="s">
        <v>21</v>
      </c>
      <c r="C7" s="39">
        <v>75</v>
      </c>
      <c r="D7" s="39">
        <v>90</v>
      </c>
      <c r="E7" s="39">
        <v>96</v>
      </c>
      <c r="F7" s="39">
        <v>95</v>
      </c>
      <c r="G7" s="39">
        <v>97</v>
      </c>
      <c r="H7" s="25">
        <f t="shared" si="0"/>
        <v>90.6</v>
      </c>
      <c r="I7" s="39">
        <v>75</v>
      </c>
      <c r="J7" s="39">
        <v>92</v>
      </c>
      <c r="K7" s="39">
        <v>80</v>
      </c>
      <c r="L7" s="39">
        <v>94</v>
      </c>
      <c r="M7" s="39">
        <v>90</v>
      </c>
      <c r="N7" s="39">
        <v>94</v>
      </c>
      <c r="O7" s="39">
        <v>85</v>
      </c>
      <c r="P7" s="39">
        <v>87</v>
      </c>
      <c r="Q7" s="39"/>
      <c r="R7" s="39"/>
      <c r="S7" s="39"/>
      <c r="T7" s="39"/>
      <c r="U7" s="39"/>
      <c r="V7" s="39">
        <v>90</v>
      </c>
      <c r="W7" s="24">
        <v>31</v>
      </c>
      <c r="X7" s="25">
        <f t="shared" si="1"/>
        <v>63.641217311974458</v>
      </c>
      <c r="Y7" s="25">
        <f t="shared" si="2"/>
        <v>154.24121731197445</v>
      </c>
      <c r="Z7" s="10">
        <f t="shared" si="3"/>
        <v>43.229545664402423</v>
      </c>
      <c r="AA7" s="10">
        <v>24</v>
      </c>
    </row>
    <row r="8" spans="1:27" ht="17.5" x14ac:dyDescent="0.25">
      <c r="A8" s="3" t="s">
        <v>22</v>
      </c>
      <c r="B8" s="3" t="s">
        <v>23</v>
      </c>
      <c r="C8" s="39">
        <v>76</v>
      </c>
      <c r="D8" s="39">
        <v>92</v>
      </c>
      <c r="E8" s="39">
        <v>94</v>
      </c>
      <c r="F8" s="39">
        <v>97</v>
      </c>
      <c r="G8" s="39">
        <v>98</v>
      </c>
      <c r="H8" s="25">
        <f t="shared" si="0"/>
        <v>91.4</v>
      </c>
      <c r="I8" s="39">
        <v>75</v>
      </c>
      <c r="J8" s="39">
        <v>90</v>
      </c>
      <c r="K8" s="39">
        <v>81</v>
      </c>
      <c r="L8" s="39">
        <v>78</v>
      </c>
      <c r="M8" s="39">
        <v>93</v>
      </c>
      <c r="N8" s="39">
        <v>94</v>
      </c>
      <c r="O8" s="39">
        <v>84</v>
      </c>
      <c r="P8" s="39">
        <v>92</v>
      </c>
      <c r="Q8" s="39"/>
      <c r="R8" s="39"/>
      <c r="S8" s="39"/>
      <c r="T8" s="39">
        <v>90</v>
      </c>
      <c r="U8" s="39"/>
      <c r="V8" s="39"/>
      <c r="W8" s="30">
        <v>30</v>
      </c>
      <c r="X8" s="25">
        <f t="shared" si="1"/>
        <v>61.096043844624155</v>
      </c>
      <c r="Y8" s="25">
        <f t="shared" si="2"/>
        <v>152.49604384462415</v>
      </c>
      <c r="Z8" s="10">
        <f t="shared" si="3"/>
        <v>42.740421826987884</v>
      </c>
      <c r="AA8" s="10">
        <v>41</v>
      </c>
    </row>
    <row r="9" spans="1:27" ht="17.5" x14ac:dyDescent="0.25">
      <c r="A9" s="3" t="s">
        <v>24</v>
      </c>
      <c r="B9" s="3" t="s">
        <v>25</v>
      </c>
      <c r="C9" s="39">
        <v>81</v>
      </c>
      <c r="D9" s="39">
        <v>92</v>
      </c>
      <c r="E9" s="39">
        <v>100</v>
      </c>
      <c r="F9" s="39">
        <v>92</v>
      </c>
      <c r="G9" s="39">
        <v>99</v>
      </c>
      <c r="H9" s="25">
        <f t="shared" si="0"/>
        <v>92.8</v>
      </c>
      <c r="I9" s="39">
        <v>76</v>
      </c>
      <c r="J9" s="39">
        <v>90</v>
      </c>
      <c r="K9" s="39">
        <v>84</v>
      </c>
      <c r="L9" s="39">
        <v>85</v>
      </c>
      <c r="M9" s="39">
        <v>88</v>
      </c>
      <c r="N9" s="39">
        <v>97</v>
      </c>
      <c r="O9" s="39">
        <v>78</v>
      </c>
      <c r="P9" s="39">
        <v>88</v>
      </c>
      <c r="Q9" s="39"/>
      <c r="R9" s="39"/>
      <c r="S9" s="39">
        <v>95</v>
      </c>
      <c r="T9" s="39"/>
      <c r="U9" s="39"/>
      <c r="V9" s="39"/>
      <c r="W9" s="30">
        <v>31</v>
      </c>
      <c r="X9" s="25">
        <f t="shared" si="1"/>
        <v>62.395319340606846</v>
      </c>
      <c r="Y9" s="25">
        <f t="shared" si="2"/>
        <v>155.19531934060683</v>
      </c>
      <c r="Z9" s="10">
        <f t="shared" si="3"/>
        <v>43.496954064919898</v>
      </c>
      <c r="AA9" s="10">
        <v>18</v>
      </c>
    </row>
    <row r="10" spans="1:27" ht="17.5" x14ac:dyDescent="0.25">
      <c r="A10" s="3" t="s">
        <v>26</v>
      </c>
      <c r="B10" s="3" t="s">
        <v>27</v>
      </c>
      <c r="C10" s="39">
        <v>77</v>
      </c>
      <c r="D10" s="39">
        <v>92</v>
      </c>
      <c r="E10" s="39">
        <v>95</v>
      </c>
      <c r="F10" s="39">
        <v>91</v>
      </c>
      <c r="G10" s="39">
        <v>99</v>
      </c>
      <c r="H10" s="25">
        <f t="shared" si="0"/>
        <v>90.8</v>
      </c>
      <c r="I10" s="39">
        <v>77</v>
      </c>
      <c r="J10" s="39">
        <v>86</v>
      </c>
      <c r="K10" s="39">
        <v>80</v>
      </c>
      <c r="L10" s="39">
        <v>79</v>
      </c>
      <c r="M10" s="39">
        <v>94</v>
      </c>
      <c r="N10" s="39">
        <v>93</v>
      </c>
      <c r="O10" s="39">
        <v>83</v>
      </c>
      <c r="P10" s="39">
        <v>89</v>
      </c>
      <c r="Q10" s="39"/>
      <c r="R10" s="39"/>
      <c r="S10" s="39">
        <v>94</v>
      </c>
      <c r="T10" s="39"/>
      <c r="U10" s="39"/>
      <c r="V10" s="39"/>
      <c r="W10" s="30">
        <v>31</v>
      </c>
      <c r="X10" s="25">
        <f t="shared" si="1"/>
        <v>61.788337616067139</v>
      </c>
      <c r="Y10" s="25">
        <f t="shared" si="2"/>
        <v>152.58833761606712</v>
      </c>
      <c r="Z10" s="10">
        <f t="shared" si="3"/>
        <v>42.766289217537995</v>
      </c>
      <c r="AA10" s="10">
        <v>40</v>
      </c>
    </row>
    <row r="11" spans="1:27" ht="17.5" x14ac:dyDescent="0.25">
      <c r="A11" s="3" t="s">
        <v>28</v>
      </c>
      <c r="B11" s="3" t="s">
        <v>29</v>
      </c>
      <c r="C11" s="39">
        <v>75</v>
      </c>
      <c r="D11" s="39">
        <v>93</v>
      </c>
      <c r="E11" s="39">
        <v>98</v>
      </c>
      <c r="F11" s="39">
        <v>91</v>
      </c>
      <c r="G11" s="39">
        <v>99</v>
      </c>
      <c r="H11" s="25">
        <f t="shared" si="0"/>
        <v>91.2</v>
      </c>
      <c r="I11" s="40">
        <v>54</v>
      </c>
      <c r="J11" s="39">
        <v>86</v>
      </c>
      <c r="K11" s="39">
        <v>75</v>
      </c>
      <c r="L11" s="39">
        <v>79</v>
      </c>
      <c r="M11" s="39">
        <v>95</v>
      </c>
      <c r="N11" s="39">
        <v>95</v>
      </c>
      <c r="O11" s="39">
        <v>78</v>
      </c>
      <c r="P11" s="39">
        <v>90</v>
      </c>
      <c r="Q11" s="39"/>
      <c r="R11" s="39"/>
      <c r="S11" s="39">
        <v>95</v>
      </c>
      <c r="T11" s="39"/>
      <c r="U11" s="39"/>
      <c r="V11" s="39"/>
      <c r="W11" s="30">
        <v>31</v>
      </c>
      <c r="X11" s="25">
        <f t="shared" si="1"/>
        <v>58.371698238450122</v>
      </c>
      <c r="Y11" s="25">
        <f t="shared" si="2"/>
        <v>149.57169823845013</v>
      </c>
      <c r="Z11" s="10">
        <f>Y11/MAX(Y:Y)*45-6</f>
        <v>35.920808664412171</v>
      </c>
      <c r="AA11" s="10">
        <v>49</v>
      </c>
    </row>
    <row r="12" spans="1:27" ht="17.5" x14ac:dyDescent="0.25">
      <c r="A12" s="3" t="s">
        <v>30</v>
      </c>
      <c r="B12" s="3" t="s">
        <v>31</v>
      </c>
      <c r="C12" s="39">
        <v>85</v>
      </c>
      <c r="D12" s="39">
        <v>91</v>
      </c>
      <c r="E12" s="39">
        <v>97</v>
      </c>
      <c r="F12" s="39">
        <v>92</v>
      </c>
      <c r="G12" s="39">
        <v>99</v>
      </c>
      <c r="H12" s="25">
        <f t="shared" si="0"/>
        <v>92.8</v>
      </c>
      <c r="I12" s="40">
        <v>51</v>
      </c>
      <c r="J12" s="39">
        <v>92</v>
      </c>
      <c r="K12" s="39">
        <v>83</v>
      </c>
      <c r="L12" s="39">
        <v>82</v>
      </c>
      <c r="M12" s="39">
        <v>97</v>
      </c>
      <c r="N12" s="39">
        <v>94</v>
      </c>
      <c r="O12" s="39">
        <v>85</v>
      </c>
      <c r="P12" s="39">
        <v>90</v>
      </c>
      <c r="Q12" s="39"/>
      <c r="R12" s="39"/>
      <c r="S12" s="39"/>
      <c r="T12" s="39"/>
      <c r="U12" s="39">
        <v>89</v>
      </c>
      <c r="V12" s="39"/>
      <c r="W12" s="30">
        <v>31</v>
      </c>
      <c r="X12" s="25">
        <f t="shared" si="1"/>
        <v>60.391624874539126</v>
      </c>
      <c r="Y12" s="25">
        <f t="shared" si="2"/>
        <v>153.19162487453912</v>
      </c>
      <c r="Z12" s="10">
        <f>Y12/MAX(Y:Y)*45-6</f>
        <v>36.935373944327452</v>
      </c>
      <c r="AA12" s="10">
        <v>31</v>
      </c>
    </row>
    <row r="13" spans="1:27" ht="17.5" x14ac:dyDescent="0.25">
      <c r="A13" s="3" t="s">
        <v>32</v>
      </c>
      <c r="B13" s="3" t="s">
        <v>33</v>
      </c>
      <c r="C13" s="39">
        <v>77</v>
      </c>
      <c r="D13" s="39">
        <v>92</v>
      </c>
      <c r="E13" s="39">
        <v>92</v>
      </c>
      <c r="F13" s="39">
        <v>95</v>
      </c>
      <c r="G13" s="39">
        <v>98</v>
      </c>
      <c r="H13" s="25">
        <f t="shared" si="0"/>
        <v>90.8</v>
      </c>
      <c r="I13" s="40">
        <v>60.5</v>
      </c>
      <c r="J13" s="39">
        <v>90</v>
      </c>
      <c r="K13" s="39">
        <v>82</v>
      </c>
      <c r="L13" s="39">
        <v>83</v>
      </c>
      <c r="M13" s="39">
        <v>96</v>
      </c>
      <c r="N13" s="39">
        <v>90</v>
      </c>
      <c r="O13" s="39">
        <v>84</v>
      </c>
      <c r="P13" s="39">
        <v>93</v>
      </c>
      <c r="Q13" s="39"/>
      <c r="R13" s="39"/>
      <c r="S13" s="39"/>
      <c r="T13" s="39"/>
      <c r="U13" s="39">
        <v>89</v>
      </c>
      <c r="V13" s="39"/>
      <c r="W13" s="30">
        <v>31</v>
      </c>
      <c r="X13" s="25">
        <f t="shared" si="1"/>
        <v>61.093768614604855</v>
      </c>
      <c r="Y13" s="25">
        <f t="shared" si="2"/>
        <v>151.89376861460485</v>
      </c>
      <c r="Z13" s="10">
        <f>Y13/MAX(Y:Y)*45-6</f>
        <v>36.571620743772911</v>
      </c>
      <c r="AA13" s="10">
        <v>29</v>
      </c>
    </row>
    <row r="14" spans="1:27" ht="17.5" x14ac:dyDescent="0.25">
      <c r="A14" s="3" t="s">
        <v>34</v>
      </c>
      <c r="B14" s="3" t="s">
        <v>35</v>
      </c>
      <c r="C14" s="39">
        <v>78</v>
      </c>
      <c r="D14" s="39">
        <v>90</v>
      </c>
      <c r="E14" s="39">
        <v>95</v>
      </c>
      <c r="F14" s="39">
        <v>91</v>
      </c>
      <c r="G14" s="39">
        <v>100</v>
      </c>
      <c r="H14" s="25">
        <f t="shared" si="0"/>
        <v>90.8</v>
      </c>
      <c r="I14" s="39">
        <v>75</v>
      </c>
      <c r="J14" s="39">
        <v>91</v>
      </c>
      <c r="K14" s="39">
        <v>77</v>
      </c>
      <c r="L14" s="39">
        <v>81</v>
      </c>
      <c r="M14" s="39">
        <v>95</v>
      </c>
      <c r="N14" s="39">
        <v>98</v>
      </c>
      <c r="O14" s="39">
        <v>86</v>
      </c>
      <c r="P14" s="39">
        <v>91</v>
      </c>
      <c r="Q14" s="39"/>
      <c r="R14" s="39">
        <v>90</v>
      </c>
      <c r="S14" s="39"/>
      <c r="T14" s="39"/>
      <c r="U14" s="39"/>
      <c r="V14" s="39"/>
      <c r="W14" s="30">
        <v>30</v>
      </c>
      <c r="X14" s="25">
        <f t="shared" si="1"/>
        <v>61.637593219838578</v>
      </c>
      <c r="Y14" s="25">
        <f t="shared" si="2"/>
        <v>152.43759321983856</v>
      </c>
      <c r="Z14" s="10">
        <f t="shared" si="3"/>
        <v>42.724039734073187</v>
      </c>
      <c r="AA14" s="10">
        <v>42</v>
      </c>
    </row>
    <row r="15" spans="1:27" ht="17.5" x14ac:dyDescent="0.25">
      <c r="A15" s="3" t="s">
        <v>36</v>
      </c>
      <c r="B15" s="3" t="s">
        <v>37</v>
      </c>
      <c r="C15" s="39">
        <v>88</v>
      </c>
      <c r="D15" s="39">
        <v>95</v>
      </c>
      <c r="E15" s="39">
        <v>96</v>
      </c>
      <c r="F15" s="39">
        <v>93</v>
      </c>
      <c r="G15" s="39">
        <v>98</v>
      </c>
      <c r="H15" s="25">
        <f t="shared" si="0"/>
        <v>94</v>
      </c>
      <c r="I15" s="39">
        <v>77</v>
      </c>
      <c r="J15" s="39">
        <v>86</v>
      </c>
      <c r="K15" s="39">
        <v>79</v>
      </c>
      <c r="L15" s="39">
        <v>82</v>
      </c>
      <c r="M15" s="39">
        <v>92</v>
      </c>
      <c r="N15" s="39">
        <v>91</v>
      </c>
      <c r="O15" s="39">
        <v>77</v>
      </c>
      <c r="P15" s="39">
        <v>92</v>
      </c>
      <c r="Q15" s="39"/>
      <c r="R15" s="39"/>
      <c r="S15" s="39"/>
      <c r="T15" s="39"/>
      <c r="U15" s="39">
        <v>90</v>
      </c>
      <c r="V15" s="39"/>
      <c r="W15" s="30">
        <v>31</v>
      </c>
      <c r="X15" s="25">
        <f t="shared" si="1"/>
        <v>61.319834096925291</v>
      </c>
      <c r="Y15" s="25">
        <f t="shared" si="2"/>
        <v>155.31983409692529</v>
      </c>
      <c r="Z15" s="10">
        <f t="shared" si="3"/>
        <v>43.531852106039949</v>
      </c>
      <c r="AA15" s="10">
        <v>17</v>
      </c>
    </row>
    <row r="16" spans="1:27" ht="17.5" x14ac:dyDescent="0.25">
      <c r="A16" s="3" t="s">
        <v>38</v>
      </c>
      <c r="B16" s="3" t="s">
        <v>39</v>
      </c>
      <c r="C16" s="39">
        <v>80</v>
      </c>
      <c r="D16" s="39">
        <v>90</v>
      </c>
      <c r="E16" s="39">
        <v>92</v>
      </c>
      <c r="F16" s="39">
        <v>93</v>
      </c>
      <c r="G16" s="39">
        <v>97</v>
      </c>
      <c r="H16" s="25">
        <f t="shared" si="0"/>
        <v>90.4</v>
      </c>
      <c r="I16" s="39">
        <v>86</v>
      </c>
      <c r="J16" s="39">
        <v>95</v>
      </c>
      <c r="K16" s="39">
        <v>91</v>
      </c>
      <c r="L16" s="39">
        <v>85</v>
      </c>
      <c r="M16" s="39">
        <v>98</v>
      </c>
      <c r="N16" s="39">
        <v>90</v>
      </c>
      <c r="O16" s="39">
        <v>87</v>
      </c>
      <c r="P16" s="39">
        <v>94</v>
      </c>
      <c r="Q16" s="39"/>
      <c r="R16" s="39"/>
      <c r="S16" s="39"/>
      <c r="T16" s="39">
        <v>90</v>
      </c>
      <c r="U16" s="39"/>
      <c r="V16" s="39"/>
      <c r="W16" s="24">
        <v>30</v>
      </c>
      <c r="X16" s="25">
        <f t="shared" si="1"/>
        <v>65.288372824829224</v>
      </c>
      <c r="Y16" s="25">
        <f t="shared" si="2"/>
        <v>155.68837282482923</v>
      </c>
      <c r="Z16" s="10">
        <f t="shared" si="3"/>
        <v>43.63514331473678</v>
      </c>
      <c r="AA16" s="10">
        <v>12</v>
      </c>
    </row>
    <row r="17" spans="1:27" ht="17.5" x14ac:dyDescent="0.25">
      <c r="A17" s="3" t="s">
        <v>40</v>
      </c>
      <c r="B17" s="3" t="s">
        <v>41</v>
      </c>
      <c r="C17" s="39">
        <v>89</v>
      </c>
      <c r="D17" s="39">
        <v>90</v>
      </c>
      <c r="E17" s="39">
        <v>97</v>
      </c>
      <c r="F17" s="39">
        <v>91</v>
      </c>
      <c r="G17" s="39">
        <v>99</v>
      </c>
      <c r="H17" s="25">
        <f t="shared" si="0"/>
        <v>93.2</v>
      </c>
      <c r="I17" s="39">
        <v>77</v>
      </c>
      <c r="J17" s="39">
        <v>95</v>
      </c>
      <c r="K17" s="39">
        <v>85</v>
      </c>
      <c r="L17" s="39">
        <v>94</v>
      </c>
      <c r="M17" s="39">
        <v>94</v>
      </c>
      <c r="N17" s="39">
        <v>98</v>
      </c>
      <c r="O17" s="39">
        <v>89</v>
      </c>
      <c r="P17" s="39">
        <v>95</v>
      </c>
      <c r="Q17" s="39"/>
      <c r="R17" s="39"/>
      <c r="S17" s="39"/>
      <c r="T17" s="39"/>
      <c r="U17" s="39">
        <v>89</v>
      </c>
      <c r="V17" s="39"/>
      <c r="W17" s="30">
        <v>31</v>
      </c>
      <c r="X17" s="25">
        <f t="shared" si="1"/>
        <v>65.578387797713276</v>
      </c>
      <c r="Y17" s="25">
        <f t="shared" si="2"/>
        <v>158.77838779771326</v>
      </c>
      <c r="Z17" s="10">
        <f t="shared" si="3"/>
        <v>44.501189017058969</v>
      </c>
      <c r="AA17" s="10">
        <v>3</v>
      </c>
    </row>
    <row r="18" spans="1:27" ht="17.5" x14ac:dyDescent="0.25">
      <c r="A18" s="3" t="s">
        <v>42</v>
      </c>
      <c r="B18" s="3" t="s">
        <v>43</v>
      </c>
      <c r="C18" s="39">
        <v>76</v>
      </c>
      <c r="D18" s="39">
        <v>93</v>
      </c>
      <c r="E18" s="39">
        <v>98</v>
      </c>
      <c r="F18" s="39">
        <v>87</v>
      </c>
      <c r="G18" s="39">
        <v>98</v>
      </c>
      <c r="H18" s="25">
        <f t="shared" si="0"/>
        <v>90.4</v>
      </c>
      <c r="I18" s="39">
        <v>75</v>
      </c>
      <c r="J18" s="39">
        <v>91</v>
      </c>
      <c r="K18" s="39">
        <v>84</v>
      </c>
      <c r="L18" s="39">
        <v>90</v>
      </c>
      <c r="M18" s="39">
        <v>96</v>
      </c>
      <c r="N18" s="39">
        <v>95</v>
      </c>
      <c r="O18" s="39">
        <v>91</v>
      </c>
      <c r="P18" s="39">
        <v>94</v>
      </c>
      <c r="Q18" s="39"/>
      <c r="R18" s="39"/>
      <c r="S18" s="39">
        <v>94</v>
      </c>
      <c r="T18" s="39"/>
      <c r="U18" s="39"/>
      <c r="V18" s="39"/>
      <c r="W18" s="30">
        <v>31</v>
      </c>
      <c r="X18" s="25">
        <f t="shared" si="1"/>
        <v>64.727106404736872</v>
      </c>
      <c r="Y18" s="25">
        <f t="shared" si="2"/>
        <v>155.12710640473688</v>
      </c>
      <c r="Z18" s="10">
        <f t="shared" si="3"/>
        <v>43.477835866312006</v>
      </c>
      <c r="AA18" s="10">
        <v>19</v>
      </c>
    </row>
    <row r="19" spans="1:27" ht="17.5" x14ac:dyDescent="0.25">
      <c r="A19" s="3" t="s">
        <v>44</v>
      </c>
      <c r="B19" s="3" t="s">
        <v>45</v>
      </c>
      <c r="C19" s="39">
        <v>87</v>
      </c>
      <c r="D19" s="39">
        <v>87</v>
      </c>
      <c r="E19" s="39">
        <v>97</v>
      </c>
      <c r="F19" s="39">
        <v>92</v>
      </c>
      <c r="G19" s="39">
        <v>98</v>
      </c>
      <c r="H19" s="25">
        <f t="shared" si="0"/>
        <v>92.2</v>
      </c>
      <c r="I19" s="40">
        <v>57</v>
      </c>
      <c r="J19" s="39">
        <v>82</v>
      </c>
      <c r="K19" s="39">
        <v>84</v>
      </c>
      <c r="L19" s="39">
        <v>88</v>
      </c>
      <c r="M19" s="39">
        <v>84</v>
      </c>
      <c r="N19" s="39">
        <v>99</v>
      </c>
      <c r="O19" s="39">
        <v>79</v>
      </c>
      <c r="P19" s="39">
        <v>90</v>
      </c>
      <c r="Q19" s="39"/>
      <c r="R19" s="39"/>
      <c r="S19" s="39"/>
      <c r="T19" s="39"/>
      <c r="U19" s="39"/>
      <c r="V19" s="39">
        <v>86</v>
      </c>
      <c r="W19" s="30">
        <v>31</v>
      </c>
      <c r="X19" s="25">
        <f t="shared" si="1"/>
        <v>59.320642819631402</v>
      </c>
      <c r="Y19" s="25">
        <f t="shared" si="2"/>
        <v>151.52064281963141</v>
      </c>
      <c r="Z19" s="10">
        <f>Y19/MAX(Y:Y)*45-6</f>
        <v>36.467043907091529</v>
      </c>
      <c r="AA19" s="10">
        <v>46</v>
      </c>
    </row>
    <row r="20" spans="1:27" ht="17.5" x14ac:dyDescent="0.25">
      <c r="A20" s="3" t="s">
        <v>46</v>
      </c>
      <c r="B20" s="3" t="s">
        <v>47</v>
      </c>
      <c r="C20" s="39">
        <v>90</v>
      </c>
      <c r="D20" s="39">
        <v>93</v>
      </c>
      <c r="E20" s="39">
        <v>91</v>
      </c>
      <c r="F20" s="39">
        <v>90</v>
      </c>
      <c r="G20" s="39">
        <v>92</v>
      </c>
      <c r="H20" s="25">
        <f t="shared" si="0"/>
        <v>91.2</v>
      </c>
      <c r="I20" s="39">
        <v>75</v>
      </c>
      <c r="J20" s="39">
        <v>81</v>
      </c>
      <c r="K20" s="39">
        <v>82</v>
      </c>
      <c r="L20" s="39">
        <v>80</v>
      </c>
      <c r="M20" s="39">
        <v>94</v>
      </c>
      <c r="N20" s="39">
        <v>94</v>
      </c>
      <c r="O20" s="39">
        <v>82</v>
      </c>
      <c r="P20" s="39">
        <v>93</v>
      </c>
      <c r="Q20" s="39"/>
      <c r="R20" s="39"/>
      <c r="S20" s="39">
        <v>96</v>
      </c>
      <c r="T20" s="39"/>
      <c r="U20" s="39"/>
      <c r="V20" s="39"/>
      <c r="W20" s="30">
        <v>31</v>
      </c>
      <c r="X20" s="25">
        <f t="shared" si="1"/>
        <v>61.628819093824013</v>
      </c>
      <c r="Y20" s="25">
        <f t="shared" si="2"/>
        <v>152.82881909382402</v>
      </c>
      <c r="Z20" s="10">
        <f t="shared" si="3"/>
        <v>42.833689522108386</v>
      </c>
      <c r="AA20" s="10">
        <v>37</v>
      </c>
    </row>
    <row r="21" spans="1:27" ht="17.5" x14ac:dyDescent="0.25">
      <c r="A21" s="3" t="s">
        <v>48</v>
      </c>
      <c r="B21" s="3" t="s">
        <v>49</v>
      </c>
      <c r="C21" s="39">
        <v>76</v>
      </c>
      <c r="D21" s="39">
        <v>91</v>
      </c>
      <c r="E21" s="39">
        <v>94</v>
      </c>
      <c r="F21" s="39">
        <v>92</v>
      </c>
      <c r="G21" s="39">
        <v>98</v>
      </c>
      <c r="H21" s="25">
        <f t="shared" si="0"/>
        <v>90.2</v>
      </c>
      <c r="I21" s="39">
        <v>75</v>
      </c>
      <c r="J21" s="39">
        <v>88</v>
      </c>
      <c r="K21" s="39">
        <v>90</v>
      </c>
      <c r="L21" s="39">
        <v>80</v>
      </c>
      <c r="M21" s="39">
        <v>91</v>
      </c>
      <c r="N21" s="39">
        <v>97</v>
      </c>
      <c r="O21" s="39">
        <v>86</v>
      </c>
      <c r="P21" s="39">
        <v>92</v>
      </c>
      <c r="Q21" s="39"/>
      <c r="R21" s="39"/>
      <c r="S21" s="39"/>
      <c r="T21" s="39"/>
      <c r="U21" s="39">
        <v>92</v>
      </c>
      <c r="V21" s="39"/>
      <c r="W21" s="30">
        <v>31</v>
      </c>
      <c r="X21" s="25">
        <f t="shared" si="1"/>
        <v>63.454037416459329</v>
      </c>
      <c r="Y21" s="25">
        <f t="shared" si="2"/>
        <v>153.65403741645935</v>
      </c>
      <c r="Z21" s="10">
        <f t="shared" si="3"/>
        <v>43.064975385791051</v>
      </c>
      <c r="AA21" s="10">
        <v>27</v>
      </c>
    </row>
    <row r="22" spans="1:27" ht="17.5" x14ac:dyDescent="0.25">
      <c r="A22" s="3" t="s">
        <v>50</v>
      </c>
      <c r="B22" s="3" t="s">
        <v>51</v>
      </c>
      <c r="C22" s="39">
        <v>87</v>
      </c>
      <c r="D22" s="39">
        <v>95</v>
      </c>
      <c r="E22" s="39">
        <v>98</v>
      </c>
      <c r="F22" s="39">
        <v>98</v>
      </c>
      <c r="G22" s="39">
        <v>100</v>
      </c>
      <c r="H22" s="25">
        <f t="shared" si="0"/>
        <v>95.6</v>
      </c>
      <c r="I22" s="39">
        <v>78</v>
      </c>
      <c r="J22" s="39">
        <v>89</v>
      </c>
      <c r="K22" s="39">
        <v>86</v>
      </c>
      <c r="L22" s="39">
        <v>78</v>
      </c>
      <c r="M22" s="39">
        <v>95</v>
      </c>
      <c r="N22" s="39">
        <v>98</v>
      </c>
      <c r="O22" s="39">
        <v>87</v>
      </c>
      <c r="P22" s="39">
        <v>93</v>
      </c>
      <c r="Q22" s="39"/>
      <c r="R22" s="39"/>
      <c r="S22" s="39"/>
      <c r="T22" s="39"/>
      <c r="U22" s="39">
        <v>92</v>
      </c>
      <c r="V22" s="39"/>
      <c r="W22" s="30">
        <v>31</v>
      </c>
      <c r="X22" s="25">
        <f t="shared" si="1"/>
        <v>63.675873083859322</v>
      </c>
      <c r="Y22" s="25">
        <f t="shared" si="2"/>
        <v>159.27587308385932</v>
      </c>
      <c r="Z22" s="10">
        <f t="shared" si="3"/>
        <v>44.640620378335896</v>
      </c>
      <c r="AA22" s="10">
        <v>2</v>
      </c>
    </row>
    <row r="23" spans="1:27" ht="17.5" x14ac:dyDescent="0.25">
      <c r="A23" s="3" t="s">
        <v>52</v>
      </c>
      <c r="B23" s="3" t="s">
        <v>53</v>
      </c>
      <c r="C23" s="39">
        <v>77</v>
      </c>
      <c r="D23" s="39">
        <v>90</v>
      </c>
      <c r="E23" s="39">
        <v>96</v>
      </c>
      <c r="F23" s="39">
        <v>90</v>
      </c>
      <c r="G23" s="39">
        <v>100</v>
      </c>
      <c r="H23" s="25">
        <f t="shared" si="0"/>
        <v>90.6</v>
      </c>
      <c r="I23" s="39">
        <v>76</v>
      </c>
      <c r="J23" s="39">
        <v>87</v>
      </c>
      <c r="K23" s="39">
        <v>82</v>
      </c>
      <c r="L23" s="39">
        <v>80</v>
      </c>
      <c r="M23" s="39">
        <v>89</v>
      </c>
      <c r="N23" s="39">
        <v>94</v>
      </c>
      <c r="O23" s="39">
        <v>89</v>
      </c>
      <c r="P23" s="39">
        <v>94</v>
      </c>
      <c r="Q23" s="39"/>
      <c r="R23" s="39">
        <v>90</v>
      </c>
      <c r="S23" s="39"/>
      <c r="T23" s="39"/>
      <c r="U23" s="39"/>
      <c r="V23" s="39"/>
      <c r="W23" s="30">
        <v>30</v>
      </c>
      <c r="X23" s="25">
        <f t="shared" si="1"/>
        <v>61.702229893797366</v>
      </c>
      <c r="Y23" s="25">
        <f t="shared" si="2"/>
        <v>152.30222989379735</v>
      </c>
      <c r="Z23" s="10">
        <f t="shared" si="3"/>
        <v>42.686101139018213</v>
      </c>
      <c r="AA23" s="10">
        <v>43</v>
      </c>
    </row>
    <row r="24" spans="1:27" ht="17.5" x14ac:dyDescent="0.25">
      <c r="A24" s="3" t="s">
        <v>54</v>
      </c>
      <c r="B24" s="3" t="s">
        <v>55</v>
      </c>
      <c r="C24" s="39">
        <v>78</v>
      </c>
      <c r="D24" s="39">
        <v>87</v>
      </c>
      <c r="E24" s="39">
        <v>97</v>
      </c>
      <c r="F24" s="39">
        <v>90</v>
      </c>
      <c r="G24" s="39">
        <v>95</v>
      </c>
      <c r="H24" s="25">
        <f t="shared" si="0"/>
        <v>89.4</v>
      </c>
      <c r="I24" s="39">
        <v>75</v>
      </c>
      <c r="J24" s="39">
        <v>94</v>
      </c>
      <c r="K24" s="39">
        <v>81</v>
      </c>
      <c r="L24" s="39">
        <v>81</v>
      </c>
      <c r="M24" s="39">
        <v>90</v>
      </c>
      <c r="N24" s="39">
        <v>94</v>
      </c>
      <c r="O24" s="39">
        <v>85</v>
      </c>
      <c r="P24" s="39">
        <v>94</v>
      </c>
      <c r="Q24" s="39"/>
      <c r="R24" s="39"/>
      <c r="S24" s="39"/>
      <c r="T24" s="39">
        <v>95</v>
      </c>
      <c r="U24" s="39"/>
      <c r="V24" s="39"/>
      <c r="W24" s="30">
        <v>30</v>
      </c>
      <c r="X24" s="25">
        <f t="shared" si="1"/>
        <v>62.105065178011763</v>
      </c>
      <c r="Y24" s="25">
        <f t="shared" si="2"/>
        <v>151.50506517801176</v>
      </c>
      <c r="Z24" s="10">
        <f t="shared" si="3"/>
        <v>42.46267792514795</v>
      </c>
      <c r="AA24" s="10">
        <v>47</v>
      </c>
    </row>
    <row r="25" spans="1:27" ht="17.5" x14ac:dyDescent="0.25">
      <c r="A25" s="3" t="s">
        <v>57</v>
      </c>
      <c r="B25" s="3" t="s">
        <v>58</v>
      </c>
      <c r="C25" s="39">
        <v>91</v>
      </c>
      <c r="D25" s="39">
        <v>86</v>
      </c>
      <c r="E25" s="39">
        <v>94</v>
      </c>
      <c r="F25" s="39">
        <v>89</v>
      </c>
      <c r="G25" s="39">
        <v>96</v>
      </c>
      <c r="H25" s="25">
        <f t="shared" si="0"/>
        <v>91.2</v>
      </c>
      <c r="I25" s="39">
        <v>75</v>
      </c>
      <c r="J25" s="39">
        <v>87</v>
      </c>
      <c r="K25" s="39">
        <v>84</v>
      </c>
      <c r="L25" s="39">
        <v>88</v>
      </c>
      <c r="M25" s="39">
        <v>87</v>
      </c>
      <c r="N25" s="39">
        <v>98</v>
      </c>
      <c r="O25" s="39">
        <v>83</v>
      </c>
      <c r="P25" s="39">
        <v>92</v>
      </c>
      <c r="Q25" s="39"/>
      <c r="R25" s="39">
        <v>90</v>
      </c>
      <c r="S25" s="39"/>
      <c r="T25" s="39"/>
      <c r="U25" s="39"/>
      <c r="V25" s="39"/>
      <c r="W25" s="30">
        <v>30</v>
      </c>
      <c r="X25" s="25">
        <f t="shared" si="1"/>
        <v>61.950887131117319</v>
      </c>
      <c r="Y25" s="25">
        <f t="shared" si="2"/>
        <v>153.15088713111732</v>
      </c>
      <c r="Z25" s="10">
        <f t="shared" si="3"/>
        <v>42.923956281978768</v>
      </c>
      <c r="AA25" s="10">
        <v>34</v>
      </c>
    </row>
    <row r="26" spans="1:27" ht="17.5" x14ac:dyDescent="0.25">
      <c r="A26" s="3" t="s">
        <v>59</v>
      </c>
      <c r="B26" s="3" t="s">
        <v>60</v>
      </c>
      <c r="C26" s="39">
        <v>93</v>
      </c>
      <c r="D26" s="39">
        <v>93</v>
      </c>
      <c r="E26" s="39">
        <v>95</v>
      </c>
      <c r="F26" s="39">
        <v>94</v>
      </c>
      <c r="G26" s="39">
        <v>98</v>
      </c>
      <c r="H26" s="25">
        <f t="shared" si="0"/>
        <v>94.6</v>
      </c>
      <c r="I26" s="39">
        <v>76</v>
      </c>
      <c r="J26" s="39">
        <v>91</v>
      </c>
      <c r="K26" s="39">
        <v>79</v>
      </c>
      <c r="L26" s="39">
        <v>80</v>
      </c>
      <c r="M26" s="39">
        <v>93</v>
      </c>
      <c r="N26" s="39">
        <v>99</v>
      </c>
      <c r="O26" s="39">
        <v>76</v>
      </c>
      <c r="P26" s="39">
        <v>89</v>
      </c>
      <c r="Q26" s="39"/>
      <c r="R26" s="39"/>
      <c r="S26" s="39"/>
      <c r="T26" s="39"/>
      <c r="U26" s="39"/>
      <c r="V26" s="39">
        <v>88</v>
      </c>
      <c r="W26" s="30">
        <v>31</v>
      </c>
      <c r="X26" s="25">
        <f t="shared" si="1"/>
        <v>61.424521649173457</v>
      </c>
      <c r="Y26" s="25">
        <f t="shared" si="2"/>
        <v>156.02452164917344</v>
      </c>
      <c r="Z26" s="10">
        <f t="shared" si="3"/>
        <v>43.729356529630124</v>
      </c>
      <c r="AA26" s="10">
        <v>9</v>
      </c>
    </row>
    <row r="27" spans="1:27" ht="17.5" x14ac:dyDescent="0.25">
      <c r="A27" s="3" t="s">
        <v>61</v>
      </c>
      <c r="B27" s="3" t="s">
        <v>62</v>
      </c>
      <c r="C27" s="39">
        <v>82</v>
      </c>
      <c r="D27" s="39">
        <v>94</v>
      </c>
      <c r="E27" s="39">
        <v>88</v>
      </c>
      <c r="F27" s="39">
        <v>89</v>
      </c>
      <c r="G27" s="39">
        <v>100</v>
      </c>
      <c r="H27" s="25">
        <f t="shared" si="0"/>
        <v>90.6</v>
      </c>
      <c r="I27" s="39">
        <v>75</v>
      </c>
      <c r="J27" s="39">
        <v>92</v>
      </c>
      <c r="K27" s="39">
        <v>80</v>
      </c>
      <c r="L27" s="39">
        <v>83</v>
      </c>
      <c r="M27" s="39">
        <v>87</v>
      </c>
      <c r="N27" s="39">
        <v>94</v>
      </c>
      <c r="O27" s="39">
        <v>82</v>
      </c>
      <c r="P27" s="39">
        <v>94</v>
      </c>
      <c r="Q27" s="39"/>
      <c r="R27" s="39"/>
      <c r="S27" s="39"/>
      <c r="T27" s="39"/>
      <c r="U27" s="39"/>
      <c r="V27" s="39">
        <v>90</v>
      </c>
      <c r="W27" s="30">
        <v>31</v>
      </c>
      <c r="X27" s="25">
        <f t="shared" si="1"/>
        <v>62.249983619956559</v>
      </c>
      <c r="Y27" s="25">
        <f t="shared" si="2"/>
        <v>152.84998361995656</v>
      </c>
      <c r="Z27" s="10">
        <f t="shared" si="3"/>
        <v>42.839621353202936</v>
      </c>
      <c r="AA27" s="10">
        <v>36</v>
      </c>
    </row>
    <row r="28" spans="1:27" ht="17.5" x14ac:dyDescent="0.25">
      <c r="A28" s="3" t="s">
        <v>63</v>
      </c>
      <c r="B28" s="3" t="s">
        <v>64</v>
      </c>
      <c r="C28" s="39">
        <v>82</v>
      </c>
      <c r="D28" s="39">
        <v>91</v>
      </c>
      <c r="E28" s="39">
        <v>95</v>
      </c>
      <c r="F28" s="39">
        <v>94</v>
      </c>
      <c r="G28" s="39">
        <v>99</v>
      </c>
      <c r="H28" s="25">
        <f t="shared" si="0"/>
        <v>92.2</v>
      </c>
      <c r="I28" s="39">
        <v>83</v>
      </c>
      <c r="J28" s="39">
        <v>88</v>
      </c>
      <c r="K28" s="39">
        <v>77</v>
      </c>
      <c r="L28" s="39">
        <v>82</v>
      </c>
      <c r="M28" s="39">
        <v>95</v>
      </c>
      <c r="N28" s="39">
        <v>98</v>
      </c>
      <c r="O28" s="39">
        <v>82</v>
      </c>
      <c r="P28" s="39">
        <v>91</v>
      </c>
      <c r="Q28" s="39"/>
      <c r="R28" s="39"/>
      <c r="S28" s="39"/>
      <c r="T28" s="39"/>
      <c r="U28" s="39"/>
      <c r="V28" s="39">
        <v>89</v>
      </c>
      <c r="W28" s="30">
        <v>31</v>
      </c>
      <c r="X28" s="25">
        <f t="shared" si="1"/>
        <v>62.786979000822846</v>
      </c>
      <c r="Y28" s="25">
        <f t="shared" si="2"/>
        <v>154.98697900082286</v>
      </c>
      <c r="Z28" s="10">
        <f t="shared" si="3"/>
        <v>43.438562032041865</v>
      </c>
      <c r="AA28" s="10">
        <v>21</v>
      </c>
    </row>
    <row r="29" spans="1:27" ht="17.5" x14ac:dyDescent="0.25">
      <c r="A29" s="3" t="s">
        <v>65</v>
      </c>
      <c r="B29" s="3" t="s">
        <v>66</v>
      </c>
      <c r="C29" s="39">
        <v>82</v>
      </c>
      <c r="D29" s="39">
        <v>88</v>
      </c>
      <c r="E29" s="39">
        <v>94</v>
      </c>
      <c r="F29" s="39">
        <v>87</v>
      </c>
      <c r="G29" s="39">
        <v>93</v>
      </c>
      <c r="H29" s="25">
        <f t="shared" si="0"/>
        <v>88.8</v>
      </c>
      <c r="I29" s="39">
        <v>77</v>
      </c>
      <c r="J29" s="39">
        <v>82</v>
      </c>
      <c r="K29" s="39">
        <v>78</v>
      </c>
      <c r="L29" s="39">
        <v>84</v>
      </c>
      <c r="M29" s="39">
        <v>88</v>
      </c>
      <c r="N29" s="39">
        <v>97</v>
      </c>
      <c r="O29" s="39">
        <v>80</v>
      </c>
      <c r="P29" s="39">
        <v>88</v>
      </c>
      <c r="Q29" s="39"/>
      <c r="R29" s="39">
        <v>90</v>
      </c>
      <c r="S29" s="39"/>
      <c r="T29" s="39"/>
      <c r="U29" s="39"/>
      <c r="V29" s="39"/>
      <c r="W29" s="30">
        <v>30</v>
      </c>
      <c r="X29" s="25">
        <f t="shared" si="1"/>
        <v>60.209143812443145</v>
      </c>
      <c r="Y29" s="25">
        <f t="shared" si="2"/>
        <v>149.00914381244314</v>
      </c>
      <c r="Z29" s="10">
        <f t="shared" si="3"/>
        <v>41.763140223566097</v>
      </c>
      <c r="AA29" s="10">
        <v>50</v>
      </c>
    </row>
    <row r="30" spans="1:27" ht="17.5" x14ac:dyDescent="0.25">
      <c r="A30" s="3" t="s">
        <v>67</v>
      </c>
      <c r="B30" s="3" t="s">
        <v>68</v>
      </c>
      <c r="C30" s="39">
        <v>87</v>
      </c>
      <c r="D30" s="39">
        <v>92</v>
      </c>
      <c r="E30" s="39">
        <v>96</v>
      </c>
      <c r="F30" s="39">
        <v>87</v>
      </c>
      <c r="G30" s="39">
        <v>100</v>
      </c>
      <c r="H30" s="25">
        <f t="shared" si="0"/>
        <v>92.4</v>
      </c>
      <c r="I30" s="39">
        <v>79</v>
      </c>
      <c r="J30" s="39">
        <v>81</v>
      </c>
      <c r="K30" s="39">
        <v>76</v>
      </c>
      <c r="L30" s="39">
        <v>93</v>
      </c>
      <c r="M30" s="39">
        <v>98</v>
      </c>
      <c r="N30" s="39">
        <v>98</v>
      </c>
      <c r="O30" s="39">
        <v>83</v>
      </c>
      <c r="P30" s="39">
        <v>91</v>
      </c>
      <c r="Q30" s="39"/>
      <c r="R30" s="39"/>
      <c r="S30" s="39">
        <v>93</v>
      </c>
      <c r="T30" s="39"/>
      <c r="U30" s="39"/>
      <c r="V30" s="39"/>
      <c r="W30" s="24">
        <v>31</v>
      </c>
      <c r="X30" s="25">
        <f t="shared" si="1"/>
        <v>62.91092676635207</v>
      </c>
      <c r="Y30" s="25">
        <f t="shared" si="2"/>
        <v>155.31092676635208</v>
      </c>
      <c r="Z30" s="10">
        <f t="shared" si="3"/>
        <v>43.529355627728428</v>
      </c>
      <c r="AA30" s="10">
        <v>16</v>
      </c>
    </row>
    <row r="31" spans="1:27" ht="17.5" x14ac:dyDescent="0.25">
      <c r="A31" s="3" t="s">
        <v>69</v>
      </c>
      <c r="B31" s="3" t="s">
        <v>70</v>
      </c>
      <c r="C31" s="39">
        <v>81</v>
      </c>
      <c r="D31" s="39">
        <v>92</v>
      </c>
      <c r="E31" s="39">
        <v>93</v>
      </c>
      <c r="F31" s="39">
        <v>97</v>
      </c>
      <c r="G31" s="39">
        <v>99</v>
      </c>
      <c r="H31" s="25">
        <f t="shared" si="0"/>
        <v>92.4</v>
      </c>
      <c r="I31" s="39">
        <v>81</v>
      </c>
      <c r="J31" s="39">
        <v>91</v>
      </c>
      <c r="K31" s="39">
        <v>78</v>
      </c>
      <c r="L31" s="39">
        <v>80</v>
      </c>
      <c r="M31" s="39">
        <v>93</v>
      </c>
      <c r="N31" s="39">
        <v>95</v>
      </c>
      <c r="O31" s="39">
        <v>81</v>
      </c>
      <c r="P31" s="39">
        <v>93</v>
      </c>
      <c r="Q31" s="39"/>
      <c r="R31" s="39"/>
      <c r="S31" s="39"/>
      <c r="T31" s="39">
        <v>90</v>
      </c>
      <c r="U31" s="39"/>
      <c r="V31" s="39"/>
      <c r="W31" s="24">
        <v>30</v>
      </c>
      <c r="X31" s="25">
        <f t="shared" si="1"/>
        <v>61.538022575738836</v>
      </c>
      <c r="Y31" s="25">
        <f t="shared" si="2"/>
        <v>153.93802257573884</v>
      </c>
      <c r="Z31" s="10">
        <f t="shared" si="3"/>
        <v>43.144568568631762</v>
      </c>
      <c r="AA31" s="10">
        <v>26</v>
      </c>
    </row>
    <row r="32" spans="1:27" ht="17.5" x14ac:dyDescent="0.25">
      <c r="A32" s="3" t="s">
        <v>71</v>
      </c>
      <c r="B32" s="3" t="s">
        <v>72</v>
      </c>
      <c r="C32" s="39">
        <v>87</v>
      </c>
      <c r="D32" s="39">
        <v>90</v>
      </c>
      <c r="E32" s="39">
        <v>94</v>
      </c>
      <c r="F32" s="39">
        <v>94</v>
      </c>
      <c r="G32" s="39">
        <v>95</v>
      </c>
      <c r="H32" s="25">
        <f t="shared" si="0"/>
        <v>92</v>
      </c>
      <c r="I32" s="39">
        <v>88</v>
      </c>
      <c r="J32" s="39">
        <v>91</v>
      </c>
      <c r="K32" s="39">
        <v>79</v>
      </c>
      <c r="L32" s="39">
        <v>85</v>
      </c>
      <c r="M32" s="39">
        <v>93</v>
      </c>
      <c r="N32" s="39">
        <v>95</v>
      </c>
      <c r="O32" s="39">
        <v>77</v>
      </c>
      <c r="P32" s="39">
        <v>90</v>
      </c>
      <c r="Q32" s="39"/>
      <c r="R32" s="39"/>
      <c r="S32" s="39">
        <v>93</v>
      </c>
      <c r="T32" s="39"/>
      <c r="U32" s="39"/>
      <c r="V32" s="39"/>
      <c r="W32" s="30">
        <v>31</v>
      </c>
      <c r="X32" s="25">
        <f t="shared" si="1"/>
        <v>63.363801077999121</v>
      </c>
      <c r="Y32" s="25">
        <f t="shared" si="2"/>
        <v>155.36380107799911</v>
      </c>
      <c r="Z32" s="10">
        <f t="shared" si="3"/>
        <v>43.5441748343559</v>
      </c>
      <c r="AA32" s="10">
        <v>15</v>
      </c>
    </row>
    <row r="33" spans="1:27" ht="17.5" x14ac:dyDescent="0.25">
      <c r="A33" s="3" t="s">
        <v>73</v>
      </c>
      <c r="B33" s="3" t="s">
        <v>74</v>
      </c>
      <c r="C33" s="39">
        <v>77</v>
      </c>
      <c r="D33" s="39">
        <v>88</v>
      </c>
      <c r="E33" s="39">
        <v>93</v>
      </c>
      <c r="F33" s="39">
        <v>92</v>
      </c>
      <c r="G33" s="39">
        <v>98</v>
      </c>
      <c r="H33" s="25">
        <f t="shared" si="0"/>
        <v>89.6</v>
      </c>
      <c r="I33" s="39">
        <v>85</v>
      </c>
      <c r="J33" s="39">
        <v>93</v>
      </c>
      <c r="K33" s="39">
        <v>77</v>
      </c>
      <c r="L33" s="39">
        <v>86</v>
      </c>
      <c r="M33" s="39">
        <v>90</v>
      </c>
      <c r="N33" s="39">
        <v>94</v>
      </c>
      <c r="O33" s="39">
        <v>86</v>
      </c>
      <c r="P33" s="39">
        <v>92</v>
      </c>
      <c r="Q33" s="39"/>
      <c r="R33" s="39"/>
      <c r="S33" s="39"/>
      <c r="T33" s="39"/>
      <c r="U33" s="39">
        <v>90</v>
      </c>
      <c r="V33" s="39"/>
      <c r="W33" s="30">
        <v>31</v>
      </c>
      <c r="X33" s="25">
        <f t="shared" si="1"/>
        <v>63.976041831171088</v>
      </c>
      <c r="Y33" s="25">
        <f t="shared" si="2"/>
        <v>153.5760418311711</v>
      </c>
      <c r="Z33" s="10">
        <f t="shared" si="3"/>
        <v>43.043115381217696</v>
      </c>
      <c r="AA33" s="10">
        <v>28</v>
      </c>
    </row>
    <row r="34" spans="1:27" ht="17.5" x14ac:dyDescent="0.25">
      <c r="A34" s="3" t="s">
        <v>75</v>
      </c>
      <c r="B34" s="3" t="s">
        <v>76</v>
      </c>
      <c r="C34" s="39">
        <v>81</v>
      </c>
      <c r="D34" s="39">
        <v>86</v>
      </c>
      <c r="E34" s="39">
        <v>92</v>
      </c>
      <c r="F34" s="39">
        <v>89</v>
      </c>
      <c r="G34" s="39">
        <v>99</v>
      </c>
      <c r="H34" s="25">
        <f t="shared" ref="H34:H52" si="4">(C34+D34+E34+F34+G34)/5</f>
        <v>89.4</v>
      </c>
      <c r="I34" s="39">
        <v>75</v>
      </c>
      <c r="J34" s="39">
        <v>90</v>
      </c>
      <c r="K34" s="39">
        <v>81</v>
      </c>
      <c r="L34" s="39">
        <v>83</v>
      </c>
      <c r="M34" s="39">
        <v>94</v>
      </c>
      <c r="N34" s="39">
        <v>94</v>
      </c>
      <c r="O34" s="39">
        <v>86</v>
      </c>
      <c r="P34" s="39">
        <v>90</v>
      </c>
      <c r="Q34" s="39"/>
      <c r="R34" s="39"/>
      <c r="S34" s="39"/>
      <c r="T34" s="39"/>
      <c r="U34" s="39">
        <v>89</v>
      </c>
      <c r="V34" s="39"/>
      <c r="W34" s="30">
        <v>31</v>
      </c>
      <c r="X34" s="25">
        <f t="shared" ref="X34:X52" si="5">(I34/$I$57*$I$58*$I$59+J34/$J$57*$I$58*$J$59+K34/$K$57*$I$58*$K$59+L34/$L$57*$I$58*$L$59+M34/$M$57*$I$58*$M$59+N34/$N$57*$I$58*$N$59+O34/$O$57*$I$58*$O$59+P34/$P$57*$I$58*$P$59+R34/$R$57*$I$58*$R$59+S34/$S$57*$I$58*$S$59+T34/$T$57*$I$58*$T$59+U34/$U$57*$I$58*$U$59+V34/$V$57*$I$58*$V$59)/W34</f>
        <v>62.750389310109675</v>
      </c>
      <c r="Y34" s="25">
        <f t="shared" ref="Y34:Y52" si="6">H34+X34</f>
        <v>152.15038931010969</v>
      </c>
      <c r="Z34" s="10">
        <f t="shared" ref="Z34:Z52" si="7">Y34/MAX(Y:Y)*45</f>
        <v>42.643544424537943</v>
      </c>
      <c r="AA34" s="10">
        <v>44</v>
      </c>
    </row>
    <row r="35" spans="1:27" ht="17.5" x14ac:dyDescent="0.25">
      <c r="A35" s="3" t="s">
        <v>77</v>
      </c>
      <c r="B35" s="3" t="s">
        <v>78</v>
      </c>
      <c r="C35" s="39">
        <v>87</v>
      </c>
      <c r="D35" s="39">
        <v>91</v>
      </c>
      <c r="E35" s="39">
        <v>93</v>
      </c>
      <c r="F35" s="39">
        <v>95</v>
      </c>
      <c r="G35" s="39">
        <v>100</v>
      </c>
      <c r="H35" s="25">
        <f t="shared" si="4"/>
        <v>93.2</v>
      </c>
      <c r="I35" s="39">
        <v>75</v>
      </c>
      <c r="J35" s="39">
        <v>90</v>
      </c>
      <c r="K35" s="39">
        <v>76</v>
      </c>
      <c r="L35" s="39">
        <v>86</v>
      </c>
      <c r="M35" s="39">
        <v>95</v>
      </c>
      <c r="N35" s="39">
        <v>99</v>
      </c>
      <c r="O35" s="39">
        <v>89</v>
      </c>
      <c r="P35" s="39">
        <v>94</v>
      </c>
      <c r="Q35" s="39"/>
      <c r="R35" s="39"/>
      <c r="S35" s="39"/>
      <c r="T35" s="39">
        <v>95</v>
      </c>
      <c r="U35" s="39"/>
      <c r="V35" s="39"/>
      <c r="W35" s="30">
        <v>30</v>
      </c>
      <c r="X35" s="25">
        <f t="shared" si="5"/>
        <v>62.581323492792173</v>
      </c>
      <c r="Y35" s="25">
        <f t="shared" si="6"/>
        <v>155.78132349279218</v>
      </c>
      <c r="Z35" s="10">
        <f t="shared" si="7"/>
        <v>43.661194815206422</v>
      </c>
      <c r="AA35" s="10">
        <v>11</v>
      </c>
    </row>
    <row r="36" spans="1:27" ht="17.5" x14ac:dyDescent="0.25">
      <c r="A36" s="3" t="s">
        <v>79</v>
      </c>
      <c r="B36" s="3" t="s">
        <v>80</v>
      </c>
      <c r="C36" s="39">
        <v>81</v>
      </c>
      <c r="D36" s="39">
        <v>92</v>
      </c>
      <c r="E36" s="39">
        <v>95</v>
      </c>
      <c r="F36" s="39">
        <v>93</v>
      </c>
      <c r="G36" s="39">
        <v>100</v>
      </c>
      <c r="H36" s="25">
        <f t="shared" si="4"/>
        <v>92.2</v>
      </c>
      <c r="I36" s="40">
        <v>64</v>
      </c>
      <c r="J36" s="39">
        <v>90</v>
      </c>
      <c r="K36" s="39">
        <v>81</v>
      </c>
      <c r="L36" s="39">
        <v>89</v>
      </c>
      <c r="M36" s="39">
        <v>92</v>
      </c>
      <c r="N36" s="39">
        <v>99</v>
      </c>
      <c r="O36" s="39">
        <v>88</v>
      </c>
      <c r="P36" s="39">
        <v>93</v>
      </c>
      <c r="Q36" s="39"/>
      <c r="R36" s="39"/>
      <c r="S36" s="39">
        <v>93</v>
      </c>
      <c r="T36" s="39"/>
      <c r="U36" s="39"/>
      <c r="V36" s="39"/>
      <c r="W36" s="30">
        <v>31</v>
      </c>
      <c r="X36" s="25">
        <f t="shared" si="5"/>
        <v>62.404129450813038</v>
      </c>
      <c r="Y36" s="25">
        <f t="shared" si="6"/>
        <v>154.60412945081305</v>
      </c>
      <c r="Z36" s="10">
        <f>Y36/MAX(Y:Y)*45-6</f>
        <v>37.331259895860782</v>
      </c>
      <c r="AA36" s="10">
        <v>10</v>
      </c>
    </row>
    <row r="37" spans="1:27" ht="17.5" x14ac:dyDescent="0.25">
      <c r="A37" s="3" t="s">
        <v>81</v>
      </c>
      <c r="B37" s="3" t="s">
        <v>82</v>
      </c>
      <c r="C37" s="39">
        <v>85</v>
      </c>
      <c r="D37" s="39">
        <v>90</v>
      </c>
      <c r="E37" s="39">
        <v>91</v>
      </c>
      <c r="F37" s="39">
        <v>94</v>
      </c>
      <c r="G37" s="39">
        <v>92</v>
      </c>
      <c r="H37" s="25">
        <f t="shared" si="4"/>
        <v>90.4</v>
      </c>
      <c r="I37" s="39">
        <v>82</v>
      </c>
      <c r="J37" s="39">
        <v>96</v>
      </c>
      <c r="K37" s="39">
        <v>75</v>
      </c>
      <c r="L37" s="39">
        <v>79</v>
      </c>
      <c r="M37" s="39">
        <v>93</v>
      </c>
      <c r="N37" s="39">
        <v>95</v>
      </c>
      <c r="O37" s="39">
        <v>80</v>
      </c>
      <c r="P37" s="39">
        <v>89</v>
      </c>
      <c r="Q37" s="39"/>
      <c r="R37" s="39"/>
      <c r="S37" s="39">
        <v>93</v>
      </c>
      <c r="T37" s="39"/>
      <c r="U37" s="39"/>
      <c r="V37" s="39"/>
      <c r="W37" s="30">
        <v>31</v>
      </c>
      <c r="X37" s="25">
        <f t="shared" si="5"/>
        <v>62.395392273366646</v>
      </c>
      <c r="Y37" s="25">
        <f t="shared" si="6"/>
        <v>152.79539227336664</v>
      </c>
      <c r="Z37" s="10">
        <f t="shared" si="7"/>
        <v>42.824320909187918</v>
      </c>
      <c r="AA37" s="10">
        <v>39</v>
      </c>
    </row>
    <row r="38" spans="1:27" ht="17.5" x14ac:dyDescent="0.25">
      <c r="A38" s="3" t="s">
        <v>83</v>
      </c>
      <c r="B38" s="3" t="s">
        <v>84</v>
      </c>
      <c r="C38" s="39">
        <v>76</v>
      </c>
      <c r="D38" s="39">
        <v>91</v>
      </c>
      <c r="E38" s="39">
        <v>96</v>
      </c>
      <c r="F38" s="39">
        <v>90</v>
      </c>
      <c r="G38" s="39">
        <v>98</v>
      </c>
      <c r="H38" s="25">
        <f t="shared" si="4"/>
        <v>90.2</v>
      </c>
      <c r="I38" s="39">
        <v>75</v>
      </c>
      <c r="J38" s="39">
        <v>90</v>
      </c>
      <c r="K38" s="39">
        <v>75</v>
      </c>
      <c r="L38" s="39">
        <v>78</v>
      </c>
      <c r="M38" s="39">
        <v>91</v>
      </c>
      <c r="N38" s="39">
        <v>90</v>
      </c>
      <c r="O38" s="39">
        <v>84</v>
      </c>
      <c r="P38" s="39">
        <v>94</v>
      </c>
      <c r="Q38" s="39"/>
      <c r="R38" s="39"/>
      <c r="S38" s="39"/>
      <c r="T38" s="39"/>
      <c r="U38" s="39">
        <v>89</v>
      </c>
      <c r="V38" s="39"/>
      <c r="W38" s="30">
        <v>31</v>
      </c>
      <c r="X38" s="25">
        <f t="shared" si="5"/>
        <v>61.226717638045415</v>
      </c>
      <c r="Y38" s="25">
        <f t="shared" si="6"/>
        <v>151.42671763804543</v>
      </c>
      <c r="Z38" s="10">
        <f t="shared" si="7"/>
        <v>42.440719277416214</v>
      </c>
      <c r="AA38" s="10">
        <v>48</v>
      </c>
    </row>
    <row r="39" spans="1:27" ht="17.5" x14ac:dyDescent="0.25">
      <c r="A39" s="3" t="s">
        <v>85</v>
      </c>
      <c r="B39" s="3" t="s">
        <v>86</v>
      </c>
      <c r="C39" s="39">
        <v>75</v>
      </c>
      <c r="D39" s="39">
        <v>91</v>
      </c>
      <c r="E39" s="39">
        <v>96</v>
      </c>
      <c r="F39" s="39">
        <v>96</v>
      </c>
      <c r="G39" s="39">
        <v>99</v>
      </c>
      <c r="H39" s="25">
        <f t="shared" si="4"/>
        <v>91.4</v>
      </c>
      <c r="I39" s="39">
        <v>80</v>
      </c>
      <c r="J39" s="39">
        <v>83</v>
      </c>
      <c r="K39" s="39">
        <v>79</v>
      </c>
      <c r="L39" s="39">
        <v>80</v>
      </c>
      <c r="M39" s="39">
        <v>94</v>
      </c>
      <c r="N39" s="39">
        <v>91</v>
      </c>
      <c r="O39" s="39">
        <v>92</v>
      </c>
      <c r="P39" s="39">
        <v>91</v>
      </c>
      <c r="Q39" s="39"/>
      <c r="R39" s="39"/>
      <c r="S39" s="39"/>
      <c r="T39" s="39"/>
      <c r="U39" s="39"/>
      <c r="V39" s="39">
        <v>89</v>
      </c>
      <c r="W39" s="30">
        <v>31</v>
      </c>
      <c r="X39" s="25">
        <f t="shared" si="5"/>
        <v>62.710027482276608</v>
      </c>
      <c r="Y39" s="25">
        <f t="shared" si="6"/>
        <v>154.11002748227662</v>
      </c>
      <c r="Z39" s="10">
        <f t="shared" si="7"/>
        <v>43.192776784900161</v>
      </c>
      <c r="AA39" s="10">
        <v>25</v>
      </c>
    </row>
    <row r="40" spans="1:27" ht="17.5" x14ac:dyDescent="0.25">
      <c r="A40" s="3" t="s">
        <v>87</v>
      </c>
      <c r="B40" s="3" t="s">
        <v>88</v>
      </c>
      <c r="C40" s="39">
        <v>78</v>
      </c>
      <c r="D40" s="39">
        <v>92</v>
      </c>
      <c r="E40" s="39">
        <v>91</v>
      </c>
      <c r="F40" s="39">
        <v>93</v>
      </c>
      <c r="G40" s="39">
        <v>97</v>
      </c>
      <c r="H40" s="25">
        <f t="shared" si="4"/>
        <v>90.2</v>
      </c>
      <c r="I40" s="39">
        <v>84</v>
      </c>
      <c r="J40" s="39">
        <v>93</v>
      </c>
      <c r="K40" s="39">
        <v>85</v>
      </c>
      <c r="L40" s="39">
        <v>83</v>
      </c>
      <c r="M40" s="39">
        <v>91</v>
      </c>
      <c r="N40" s="39">
        <v>99</v>
      </c>
      <c r="O40" s="39">
        <v>79</v>
      </c>
      <c r="P40" s="39">
        <v>91</v>
      </c>
      <c r="Q40" s="39"/>
      <c r="R40" s="39">
        <v>90</v>
      </c>
      <c r="S40" s="39"/>
      <c r="T40" s="39"/>
      <c r="U40" s="39"/>
      <c r="V40" s="39"/>
      <c r="W40" s="30">
        <v>30</v>
      </c>
      <c r="X40" s="25">
        <f t="shared" si="5"/>
        <v>63.026540527876406</v>
      </c>
      <c r="Y40" s="25">
        <f t="shared" si="6"/>
        <v>153.22654052787641</v>
      </c>
      <c r="Z40" s="10">
        <f t="shared" si="7"/>
        <v>42.945159835911106</v>
      </c>
      <c r="AA40" s="10">
        <v>32</v>
      </c>
    </row>
    <row r="41" spans="1:27" ht="17.5" x14ac:dyDescent="0.25">
      <c r="A41" s="3" t="s">
        <v>89</v>
      </c>
      <c r="B41" s="3" t="s">
        <v>90</v>
      </c>
      <c r="C41" s="39">
        <v>78</v>
      </c>
      <c r="D41" s="39">
        <v>93</v>
      </c>
      <c r="E41" s="39">
        <v>94</v>
      </c>
      <c r="F41" s="39">
        <v>91</v>
      </c>
      <c r="G41" s="39">
        <v>95</v>
      </c>
      <c r="H41" s="25">
        <f t="shared" si="4"/>
        <v>90.2</v>
      </c>
      <c r="I41" s="39">
        <v>75</v>
      </c>
      <c r="J41" s="39">
        <v>81</v>
      </c>
      <c r="K41" s="39">
        <v>84</v>
      </c>
      <c r="L41" s="39">
        <v>79</v>
      </c>
      <c r="M41" s="39">
        <v>90</v>
      </c>
      <c r="N41" s="39">
        <v>94</v>
      </c>
      <c r="O41" s="39">
        <v>85</v>
      </c>
      <c r="P41" s="39">
        <v>92</v>
      </c>
      <c r="Q41" s="39"/>
      <c r="R41" s="39"/>
      <c r="S41" s="39"/>
      <c r="T41" s="39"/>
      <c r="U41" s="39"/>
      <c r="V41" s="39">
        <v>91</v>
      </c>
      <c r="W41" s="30">
        <v>31</v>
      </c>
      <c r="X41" s="25">
        <f t="shared" si="5"/>
        <v>61.731010496994109</v>
      </c>
      <c r="Y41" s="25">
        <f t="shared" si="6"/>
        <v>151.93101049699411</v>
      </c>
      <c r="Z41" s="10">
        <f t="shared" si="7"/>
        <v>42.582058612997699</v>
      </c>
      <c r="AA41" s="10">
        <v>45</v>
      </c>
    </row>
    <row r="42" spans="1:27" ht="17.5" x14ac:dyDescent="0.25">
      <c r="A42" s="3" t="s">
        <v>91</v>
      </c>
      <c r="B42" s="3" t="s">
        <v>92</v>
      </c>
      <c r="C42" s="39">
        <v>84</v>
      </c>
      <c r="D42" s="39">
        <v>91</v>
      </c>
      <c r="E42" s="39">
        <v>94</v>
      </c>
      <c r="F42" s="39">
        <v>92</v>
      </c>
      <c r="G42" s="39">
        <v>98</v>
      </c>
      <c r="H42" s="25">
        <f t="shared" si="4"/>
        <v>91.8</v>
      </c>
      <c r="I42" s="39">
        <v>75</v>
      </c>
      <c r="J42" s="39">
        <v>91</v>
      </c>
      <c r="K42" s="39">
        <v>88</v>
      </c>
      <c r="L42" s="39">
        <v>88</v>
      </c>
      <c r="M42" s="39">
        <v>89</v>
      </c>
      <c r="N42" s="39">
        <v>98</v>
      </c>
      <c r="O42" s="39">
        <v>85</v>
      </c>
      <c r="P42" s="39">
        <v>92</v>
      </c>
      <c r="Q42" s="39"/>
      <c r="R42" s="39"/>
      <c r="S42" s="39"/>
      <c r="T42" s="39"/>
      <c r="U42" s="39"/>
      <c r="V42" s="39">
        <v>86</v>
      </c>
      <c r="W42" s="24">
        <v>31</v>
      </c>
      <c r="X42" s="25">
        <f t="shared" si="5"/>
        <v>63.607495061973708</v>
      </c>
      <c r="Y42" s="25">
        <f t="shared" si="6"/>
        <v>155.40749506197369</v>
      </c>
      <c r="Z42" s="10">
        <f t="shared" si="7"/>
        <v>43.556421049138216</v>
      </c>
      <c r="AA42" s="10">
        <v>14</v>
      </c>
    </row>
    <row r="43" spans="1:27" ht="17.5" x14ac:dyDescent="0.25">
      <c r="A43" s="3" t="s">
        <v>93</v>
      </c>
      <c r="B43" s="3" t="s">
        <v>94</v>
      </c>
      <c r="C43" s="39">
        <v>96</v>
      </c>
      <c r="D43" s="39">
        <v>90</v>
      </c>
      <c r="E43" s="39">
        <v>93</v>
      </c>
      <c r="F43" s="39">
        <v>93</v>
      </c>
      <c r="G43" s="39">
        <v>93</v>
      </c>
      <c r="H43" s="25">
        <f t="shared" si="4"/>
        <v>93</v>
      </c>
      <c r="I43" s="39">
        <v>75</v>
      </c>
      <c r="J43" s="39">
        <v>93</v>
      </c>
      <c r="K43" s="39">
        <v>79</v>
      </c>
      <c r="L43" s="39">
        <v>91</v>
      </c>
      <c r="M43" s="39">
        <v>92</v>
      </c>
      <c r="N43" s="39">
        <v>99</v>
      </c>
      <c r="O43" s="39">
        <v>78</v>
      </c>
      <c r="P43" s="39">
        <v>92</v>
      </c>
      <c r="Q43" s="39"/>
      <c r="R43" s="39"/>
      <c r="S43" s="39"/>
      <c r="T43" s="39">
        <v>90</v>
      </c>
      <c r="U43" s="39"/>
      <c r="V43" s="39"/>
      <c r="W43" s="30">
        <v>30</v>
      </c>
      <c r="X43" s="25">
        <f t="shared" si="5"/>
        <v>62.009819743943737</v>
      </c>
      <c r="Y43" s="25">
        <f t="shared" si="6"/>
        <v>155.00981974394375</v>
      </c>
      <c r="Z43" s="10">
        <f t="shared" si="7"/>
        <v>43.444963660380651</v>
      </c>
      <c r="AA43" s="10">
        <v>20</v>
      </c>
    </row>
    <row r="44" spans="1:27" ht="17.5" x14ac:dyDescent="0.25">
      <c r="A44" s="3" t="s">
        <v>95</v>
      </c>
      <c r="B44" s="3" t="s">
        <v>96</v>
      </c>
      <c r="C44" s="39">
        <v>85</v>
      </c>
      <c r="D44" s="39">
        <v>95</v>
      </c>
      <c r="E44" s="39">
        <v>95</v>
      </c>
      <c r="F44" s="39">
        <v>88</v>
      </c>
      <c r="G44" s="39">
        <v>91</v>
      </c>
      <c r="H44" s="25">
        <f t="shared" si="4"/>
        <v>90.8</v>
      </c>
      <c r="I44" s="39">
        <v>80</v>
      </c>
      <c r="J44" s="39">
        <v>85</v>
      </c>
      <c r="K44" s="39">
        <v>80</v>
      </c>
      <c r="L44" s="39">
        <v>75</v>
      </c>
      <c r="M44" s="39">
        <v>97</v>
      </c>
      <c r="N44" s="39">
        <v>94</v>
      </c>
      <c r="O44" s="39">
        <v>82</v>
      </c>
      <c r="P44" s="39">
        <v>94</v>
      </c>
      <c r="Q44" s="39"/>
      <c r="R44" s="39"/>
      <c r="S44" s="39"/>
      <c r="T44" s="39"/>
      <c r="U44" s="39"/>
      <c r="V44" s="39">
        <v>95</v>
      </c>
      <c r="W44" s="30">
        <v>31</v>
      </c>
      <c r="X44" s="25">
        <f t="shared" si="5"/>
        <v>62.430131900084504</v>
      </c>
      <c r="Y44" s="25">
        <f t="shared" si="6"/>
        <v>153.2301319000845</v>
      </c>
      <c r="Z44" s="10">
        <f t="shared" si="7"/>
        <v>42.946166398174903</v>
      </c>
      <c r="AA44" s="10">
        <v>30</v>
      </c>
    </row>
    <row r="45" spans="1:27" ht="17.5" x14ac:dyDescent="0.25">
      <c r="A45" s="3" t="s">
        <v>97</v>
      </c>
      <c r="B45" s="3" t="s">
        <v>98</v>
      </c>
      <c r="C45" s="39">
        <v>77</v>
      </c>
      <c r="D45" s="39">
        <v>93</v>
      </c>
      <c r="E45" s="39">
        <v>94</v>
      </c>
      <c r="F45" s="39">
        <v>100</v>
      </c>
      <c r="G45" s="39">
        <v>97</v>
      </c>
      <c r="H45" s="25">
        <f t="shared" si="4"/>
        <v>92.2</v>
      </c>
      <c r="I45" s="39">
        <v>77</v>
      </c>
      <c r="J45" s="39">
        <v>95</v>
      </c>
      <c r="K45" s="39">
        <v>86</v>
      </c>
      <c r="L45" s="39">
        <v>89</v>
      </c>
      <c r="M45" s="39">
        <v>94</v>
      </c>
      <c r="N45" s="39">
        <v>99</v>
      </c>
      <c r="O45" s="39">
        <v>86</v>
      </c>
      <c r="P45" s="39">
        <v>93</v>
      </c>
      <c r="Q45" s="39"/>
      <c r="R45" s="39"/>
      <c r="S45" s="39"/>
      <c r="T45" s="39">
        <v>95</v>
      </c>
      <c r="U45" s="39"/>
      <c r="V45" s="39"/>
      <c r="W45" s="30">
        <v>30</v>
      </c>
      <c r="X45" s="25">
        <f t="shared" si="5"/>
        <v>64.30862871833871</v>
      </c>
      <c r="Y45" s="25">
        <f t="shared" si="6"/>
        <v>156.50862871833871</v>
      </c>
      <c r="Z45" s="10">
        <f t="shared" si="7"/>
        <v>43.86503834683603</v>
      </c>
      <c r="AA45" s="10">
        <v>6</v>
      </c>
    </row>
    <row r="46" spans="1:27" ht="17.5" x14ac:dyDescent="0.25">
      <c r="A46" s="3" t="s">
        <v>99</v>
      </c>
      <c r="B46" s="3" t="s">
        <v>100</v>
      </c>
      <c r="C46" s="39">
        <v>76</v>
      </c>
      <c r="D46" s="39">
        <v>93</v>
      </c>
      <c r="E46" s="39">
        <v>98</v>
      </c>
      <c r="F46" s="39">
        <v>92</v>
      </c>
      <c r="G46" s="39">
        <v>96</v>
      </c>
      <c r="H46" s="25">
        <f t="shared" si="4"/>
        <v>91</v>
      </c>
      <c r="I46" s="39">
        <v>76</v>
      </c>
      <c r="J46" s="39">
        <v>91</v>
      </c>
      <c r="K46" s="39">
        <v>79</v>
      </c>
      <c r="L46" s="39">
        <v>78</v>
      </c>
      <c r="M46" s="39">
        <v>95</v>
      </c>
      <c r="N46" s="39">
        <v>94</v>
      </c>
      <c r="O46" s="39">
        <v>87</v>
      </c>
      <c r="P46" s="39">
        <v>92</v>
      </c>
      <c r="Q46" s="39"/>
      <c r="R46" s="39"/>
      <c r="S46" s="39"/>
      <c r="T46" s="39">
        <v>95</v>
      </c>
      <c r="U46" s="39"/>
      <c r="V46" s="39"/>
      <c r="W46" s="30">
        <v>30</v>
      </c>
      <c r="X46" s="25">
        <f t="shared" si="5"/>
        <v>61.855216408975714</v>
      </c>
      <c r="Y46" s="25">
        <f t="shared" si="6"/>
        <v>152.85521640897571</v>
      </c>
      <c r="Z46" s="10">
        <f t="shared" si="7"/>
        <v>42.841087959184129</v>
      </c>
      <c r="AA46" s="10">
        <v>38</v>
      </c>
    </row>
    <row r="47" spans="1:27" ht="17.5" x14ac:dyDescent="0.25">
      <c r="A47" s="3" t="s">
        <v>101</v>
      </c>
      <c r="B47" s="3" t="s">
        <v>102</v>
      </c>
      <c r="C47" s="39">
        <v>87</v>
      </c>
      <c r="D47" s="39">
        <v>95</v>
      </c>
      <c r="E47" s="39">
        <v>95</v>
      </c>
      <c r="F47" s="39">
        <v>92</v>
      </c>
      <c r="G47" s="39">
        <v>96</v>
      </c>
      <c r="H47" s="25">
        <f t="shared" si="4"/>
        <v>93</v>
      </c>
      <c r="I47" s="39">
        <v>76</v>
      </c>
      <c r="J47" s="39">
        <v>88</v>
      </c>
      <c r="K47" s="39">
        <v>83</v>
      </c>
      <c r="L47" s="39">
        <v>83</v>
      </c>
      <c r="M47" s="39">
        <v>93</v>
      </c>
      <c r="N47" s="39">
        <v>99</v>
      </c>
      <c r="O47" s="39">
        <v>84</v>
      </c>
      <c r="P47" s="39">
        <v>93</v>
      </c>
      <c r="Q47" s="39"/>
      <c r="R47" s="39"/>
      <c r="S47" s="39"/>
      <c r="T47" s="39"/>
      <c r="U47" s="39"/>
      <c r="V47" s="39">
        <v>91</v>
      </c>
      <c r="W47" s="30">
        <v>31</v>
      </c>
      <c r="X47" s="25">
        <f t="shared" si="5"/>
        <v>63.082784789414731</v>
      </c>
      <c r="Y47" s="25">
        <f t="shared" si="6"/>
        <v>156.08278478941475</v>
      </c>
      <c r="Z47" s="10">
        <f t="shared" si="7"/>
        <v>43.745686075814383</v>
      </c>
      <c r="AA47" s="10">
        <v>8</v>
      </c>
    </row>
    <row r="48" spans="1:27" ht="17.5" x14ac:dyDescent="0.25">
      <c r="A48" s="3" t="s">
        <v>103</v>
      </c>
      <c r="B48" s="3" t="s">
        <v>104</v>
      </c>
      <c r="C48" s="39">
        <v>86</v>
      </c>
      <c r="D48" s="39">
        <v>95</v>
      </c>
      <c r="E48" s="39">
        <v>98</v>
      </c>
      <c r="F48" s="39">
        <v>93</v>
      </c>
      <c r="G48" s="39">
        <v>99</v>
      </c>
      <c r="H48" s="25">
        <f t="shared" si="4"/>
        <v>94.2</v>
      </c>
      <c r="I48" s="39">
        <v>86</v>
      </c>
      <c r="J48" s="39">
        <v>87</v>
      </c>
      <c r="K48" s="39">
        <v>80</v>
      </c>
      <c r="L48" s="39">
        <v>86</v>
      </c>
      <c r="M48" s="39">
        <v>92</v>
      </c>
      <c r="N48" s="39">
        <v>99</v>
      </c>
      <c r="O48" s="39">
        <v>91</v>
      </c>
      <c r="P48" s="39">
        <v>90</v>
      </c>
      <c r="Q48" s="39"/>
      <c r="R48" s="39">
        <v>90</v>
      </c>
      <c r="S48" s="39"/>
      <c r="T48" s="39"/>
      <c r="U48" s="39"/>
      <c r="V48" s="39"/>
      <c r="W48" s="30">
        <v>30</v>
      </c>
      <c r="X48" s="25">
        <f t="shared" si="5"/>
        <v>63.723011652275439</v>
      </c>
      <c r="Y48" s="25">
        <f t="shared" si="6"/>
        <v>157.92301165227545</v>
      </c>
      <c r="Z48" s="10">
        <f t="shared" si="7"/>
        <v>44.261450750051822</v>
      </c>
      <c r="AA48" s="10">
        <v>4</v>
      </c>
    </row>
    <row r="49" spans="1:27" ht="17.5" x14ac:dyDescent="0.25">
      <c r="A49" s="3" t="s">
        <v>105</v>
      </c>
      <c r="B49" s="3" t="s">
        <v>106</v>
      </c>
      <c r="C49" s="39">
        <v>86</v>
      </c>
      <c r="D49" s="39">
        <v>92</v>
      </c>
      <c r="E49" s="39">
        <v>98</v>
      </c>
      <c r="F49" s="39">
        <v>92</v>
      </c>
      <c r="G49" s="39">
        <v>99</v>
      </c>
      <c r="H49" s="25">
        <f t="shared" si="4"/>
        <v>93.4</v>
      </c>
      <c r="I49" s="39">
        <v>77</v>
      </c>
      <c r="J49" s="39">
        <v>92</v>
      </c>
      <c r="K49" s="39">
        <v>87</v>
      </c>
      <c r="L49" s="39">
        <v>83</v>
      </c>
      <c r="M49" s="39">
        <v>92</v>
      </c>
      <c r="N49" s="39">
        <v>95</v>
      </c>
      <c r="O49" s="39">
        <v>93</v>
      </c>
      <c r="P49" s="39">
        <v>93</v>
      </c>
      <c r="Q49" s="39"/>
      <c r="R49" s="39">
        <v>90</v>
      </c>
      <c r="S49" s="39"/>
      <c r="T49" s="39"/>
      <c r="U49" s="39"/>
      <c r="V49" s="41"/>
      <c r="W49" s="30">
        <v>30</v>
      </c>
      <c r="X49" s="25">
        <f t="shared" si="5"/>
        <v>63.782469291951294</v>
      </c>
      <c r="Y49" s="25">
        <f t="shared" si="6"/>
        <v>157.18246929195129</v>
      </c>
      <c r="Z49" s="10">
        <f t="shared" si="7"/>
        <v>44.053897215789277</v>
      </c>
      <c r="AA49" s="10">
        <v>5</v>
      </c>
    </row>
    <row r="50" spans="1:27" ht="17.5" x14ac:dyDescent="0.25">
      <c r="A50" s="3" t="s">
        <v>108</v>
      </c>
      <c r="B50" s="3" t="s">
        <v>109</v>
      </c>
      <c r="C50" s="39">
        <v>84</v>
      </c>
      <c r="D50" s="39">
        <v>89</v>
      </c>
      <c r="E50" s="39">
        <v>94</v>
      </c>
      <c r="F50" s="39">
        <v>94</v>
      </c>
      <c r="G50" s="39">
        <v>99</v>
      </c>
      <c r="H50" s="25">
        <f t="shared" si="4"/>
        <v>92</v>
      </c>
      <c r="I50" s="39">
        <v>75</v>
      </c>
      <c r="J50" s="39">
        <v>93</v>
      </c>
      <c r="K50" s="39">
        <v>82</v>
      </c>
      <c r="L50" s="39">
        <v>87</v>
      </c>
      <c r="M50" s="39">
        <v>90</v>
      </c>
      <c r="N50" s="39">
        <v>95</v>
      </c>
      <c r="O50" s="39">
        <v>95</v>
      </c>
      <c r="P50" s="39">
        <v>93</v>
      </c>
      <c r="Q50" s="39"/>
      <c r="R50" s="39">
        <v>90</v>
      </c>
      <c r="S50" s="39"/>
      <c r="T50" s="39"/>
      <c r="U50" s="39"/>
      <c r="V50" s="41"/>
      <c r="W50" s="30">
        <v>30</v>
      </c>
      <c r="X50" s="25">
        <f t="shared" si="5"/>
        <v>63.603289569781509</v>
      </c>
      <c r="Y50" s="25">
        <f t="shared" si="6"/>
        <v>155.60328956978151</v>
      </c>
      <c r="Z50" s="10">
        <f t="shared" si="7"/>
        <v>43.611296832431584</v>
      </c>
      <c r="AA50" s="10">
        <v>13</v>
      </c>
    </row>
    <row r="51" spans="1:27" ht="17.5" x14ac:dyDescent="0.25">
      <c r="A51" s="3" t="s">
        <v>110</v>
      </c>
      <c r="B51" s="3" t="s">
        <v>111</v>
      </c>
      <c r="C51" s="39">
        <v>81</v>
      </c>
      <c r="D51" s="39">
        <v>90</v>
      </c>
      <c r="E51" s="39">
        <v>97</v>
      </c>
      <c r="F51" s="39">
        <v>96</v>
      </c>
      <c r="G51" s="39">
        <v>98</v>
      </c>
      <c r="H51" s="25">
        <f t="shared" si="4"/>
        <v>92.4</v>
      </c>
      <c r="I51" s="39">
        <v>81</v>
      </c>
      <c r="J51" s="39">
        <v>95</v>
      </c>
      <c r="K51" s="39">
        <v>81</v>
      </c>
      <c r="L51" s="39">
        <v>87</v>
      </c>
      <c r="M51" s="39">
        <v>92</v>
      </c>
      <c r="N51" s="39">
        <v>97</v>
      </c>
      <c r="O51" s="39">
        <v>89</v>
      </c>
      <c r="P51" s="39">
        <v>91</v>
      </c>
      <c r="Q51" s="39"/>
      <c r="R51" s="39"/>
      <c r="S51" s="39"/>
      <c r="T51" s="39">
        <v>90</v>
      </c>
      <c r="U51" s="39"/>
      <c r="V51" s="41"/>
      <c r="W51" s="30">
        <v>30</v>
      </c>
      <c r="X51" s="25">
        <f t="shared" si="5"/>
        <v>63.765643570902554</v>
      </c>
      <c r="Y51" s="25">
        <f t="shared" si="6"/>
        <v>156.16564357090255</v>
      </c>
      <c r="Z51" s="10">
        <f t="shared" si="7"/>
        <v>43.768909099727495</v>
      </c>
      <c r="AA51" s="10">
        <v>7</v>
      </c>
    </row>
    <row r="52" spans="1:27" ht="17.5" x14ac:dyDescent="0.25">
      <c r="A52" s="3" t="s">
        <v>113</v>
      </c>
      <c r="B52" s="3" t="s">
        <v>114</v>
      </c>
      <c r="C52" s="39">
        <v>81</v>
      </c>
      <c r="D52" s="39">
        <v>90</v>
      </c>
      <c r="E52" s="39">
        <v>93</v>
      </c>
      <c r="F52" s="39">
        <v>95</v>
      </c>
      <c r="G52" s="39">
        <v>98</v>
      </c>
      <c r="H52" s="25">
        <f t="shared" si="4"/>
        <v>91.4</v>
      </c>
      <c r="I52" s="39">
        <v>84</v>
      </c>
      <c r="J52" s="39">
        <v>83</v>
      </c>
      <c r="K52" s="39">
        <v>82</v>
      </c>
      <c r="L52" s="39">
        <v>81</v>
      </c>
      <c r="M52" s="39">
        <v>87</v>
      </c>
      <c r="N52" s="39">
        <v>92</v>
      </c>
      <c r="O52" s="39">
        <v>90</v>
      </c>
      <c r="P52" s="39">
        <v>92</v>
      </c>
      <c r="Q52" s="39"/>
      <c r="R52" s="39"/>
      <c r="S52" s="39">
        <v>93</v>
      </c>
      <c r="T52" s="39"/>
      <c r="U52" s="39"/>
      <c r="V52" s="41"/>
      <c r="W52" s="30">
        <v>31</v>
      </c>
      <c r="X52" s="25">
        <f t="shared" si="5"/>
        <v>62.962725367550163</v>
      </c>
      <c r="Y52" s="25">
        <f t="shared" si="6"/>
        <v>154.36272536755018</v>
      </c>
      <c r="Z52" s="10">
        <f t="shared" si="7"/>
        <v>43.263601010493737</v>
      </c>
      <c r="AA52" s="10">
        <v>23</v>
      </c>
    </row>
    <row r="56" spans="1:27" x14ac:dyDescent="0.25">
      <c r="A56" s="26" t="s">
        <v>140</v>
      </c>
      <c r="B56" s="27"/>
      <c r="C56" s="28">
        <v>44</v>
      </c>
      <c r="D56" s="28">
        <v>44</v>
      </c>
      <c r="E56" s="28">
        <v>44</v>
      </c>
      <c r="F56" s="28">
        <v>10</v>
      </c>
      <c r="G56" s="28">
        <v>44</v>
      </c>
      <c r="H56" s="29"/>
      <c r="I56" s="28">
        <v>44</v>
      </c>
      <c r="J56" s="28">
        <v>44</v>
      </c>
      <c r="K56" s="28">
        <v>44</v>
      </c>
      <c r="L56" s="28">
        <v>44</v>
      </c>
      <c r="M56" s="28">
        <v>44</v>
      </c>
      <c r="N56" s="28">
        <v>44</v>
      </c>
      <c r="O56" s="28">
        <v>44</v>
      </c>
      <c r="P56" s="28">
        <v>44</v>
      </c>
      <c r="Q56" s="28"/>
      <c r="R56" s="28">
        <v>3</v>
      </c>
      <c r="S56" s="28">
        <v>11</v>
      </c>
      <c r="T56" s="28">
        <v>13</v>
      </c>
      <c r="U56" s="28">
        <v>10</v>
      </c>
      <c r="V56" s="28">
        <v>10</v>
      </c>
    </row>
    <row r="57" spans="1:27" x14ac:dyDescent="0.25">
      <c r="A57" s="26" t="s">
        <v>141</v>
      </c>
      <c r="B57" s="27"/>
      <c r="C57" s="28">
        <f>AVERAGE(C2:C52)</f>
        <v>81.941176470588232</v>
      </c>
      <c r="D57" s="28">
        <f>AVERAGE(D2:D52)</f>
        <v>91.294117647058826</v>
      </c>
      <c r="E57" s="28">
        <f>AVERAGE(E2:E52)</f>
        <v>94.862745098039213</v>
      </c>
      <c r="F57" s="28">
        <f t="shared" ref="F57:T57" si="8">AVERAGE(F2:F52)</f>
        <v>92.509803921568633</v>
      </c>
      <c r="G57" s="28">
        <f t="shared" si="8"/>
        <v>97.490196078431367</v>
      </c>
      <c r="H57" s="28"/>
      <c r="I57" s="28">
        <f>AVERAGE(I2:I52)</f>
        <v>74.882352941176464</v>
      </c>
      <c r="J57" s="28">
        <f t="shared" si="8"/>
        <v>89.352941176470594</v>
      </c>
      <c r="K57" s="28">
        <f>AVERAGE(K2:K52)</f>
        <v>81.235294117647058</v>
      </c>
      <c r="L57" s="28">
        <f t="shared" si="8"/>
        <v>83.960784313725483</v>
      </c>
      <c r="M57" s="28">
        <f t="shared" si="8"/>
        <v>92.549019607843135</v>
      </c>
      <c r="N57" s="28">
        <f t="shared" si="8"/>
        <v>95.509803921568633</v>
      </c>
      <c r="O57" s="28">
        <f t="shared" si="8"/>
        <v>84.843137254901961</v>
      </c>
      <c r="P57" s="28">
        <f t="shared" si="8"/>
        <v>91.725490196078425</v>
      </c>
      <c r="Q57" s="28"/>
      <c r="R57" s="28">
        <f t="shared" si="8"/>
        <v>90.111111111111114</v>
      </c>
      <c r="S57" s="28">
        <f t="shared" si="8"/>
        <v>94.07692307692308</v>
      </c>
      <c r="T57" s="28">
        <f t="shared" si="8"/>
        <v>92.222222222222229</v>
      </c>
      <c r="U57" s="28">
        <f>AVERAGE(U2:U52)</f>
        <v>89.8</v>
      </c>
      <c r="V57" s="28">
        <f>AVERAGE(V2:V52)</f>
        <v>89.5</v>
      </c>
    </row>
    <row r="58" spans="1:27" x14ac:dyDescent="0.25">
      <c r="A58" s="26" t="s">
        <v>142</v>
      </c>
      <c r="B58" s="27"/>
      <c r="C58" s="28"/>
      <c r="D58" s="28"/>
      <c r="E58" s="28"/>
      <c r="F58" s="28"/>
      <c r="G58" s="28"/>
      <c r="H58" s="29"/>
      <c r="I58" s="28">
        <f>AVERAGEA(I57:P57,R57:V57)</f>
        <v>88.443775379974483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7" x14ac:dyDescent="0.25">
      <c r="A59" s="26" t="s">
        <v>143</v>
      </c>
      <c r="B59" s="27"/>
      <c r="C59" s="28">
        <v>4</v>
      </c>
      <c r="D59" s="28">
        <v>2</v>
      </c>
      <c r="E59" s="28">
        <v>1</v>
      </c>
      <c r="F59" s="28">
        <v>1</v>
      </c>
      <c r="G59" s="28">
        <v>1</v>
      </c>
      <c r="H59" s="29"/>
      <c r="I59" s="28">
        <v>3</v>
      </c>
      <c r="J59" s="28">
        <v>3</v>
      </c>
      <c r="K59" s="28">
        <v>3</v>
      </c>
      <c r="L59" s="28">
        <v>3</v>
      </c>
      <c r="M59" s="28">
        <v>2</v>
      </c>
      <c r="N59" s="28">
        <v>1</v>
      </c>
      <c r="O59" s="28">
        <v>3</v>
      </c>
      <c r="P59" s="28">
        <v>1</v>
      </c>
      <c r="Q59" s="28"/>
      <c r="R59" s="28">
        <v>2</v>
      </c>
      <c r="S59" s="28">
        <v>3</v>
      </c>
      <c r="T59" s="28">
        <v>2</v>
      </c>
      <c r="U59" s="28">
        <v>3</v>
      </c>
      <c r="V59" s="28">
        <v>3</v>
      </c>
    </row>
  </sheetData>
  <sortState xmlns:xlrd2="http://schemas.microsoft.com/office/spreadsheetml/2017/richdata2" ref="A2:AA52">
    <sortCondition ref="A2:A52"/>
  </sortState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4" zoomScale="85" zoomScaleNormal="85" workbookViewId="0">
      <selection activeCell="D20" sqref="D20"/>
    </sheetView>
  </sheetViews>
  <sheetFormatPr defaultColWidth="9" defaultRowHeight="23" x14ac:dyDescent="0.25"/>
  <cols>
    <col min="1" max="2" width="16.453125" customWidth="1"/>
    <col min="3" max="3" width="62.90625" customWidth="1"/>
    <col min="4" max="4" width="27.36328125" customWidth="1"/>
    <col min="5" max="5" width="18.7265625" style="18" customWidth="1"/>
    <col min="6" max="6" width="24.81640625" customWidth="1"/>
  </cols>
  <sheetData>
    <row r="1" spans="1:6" x14ac:dyDescent="0.25">
      <c r="A1" s="2" t="s">
        <v>0</v>
      </c>
      <c r="B1" s="2" t="s">
        <v>1</v>
      </c>
      <c r="C1" s="8" t="s">
        <v>3</v>
      </c>
      <c r="D1" s="8" t="s">
        <v>4</v>
      </c>
      <c r="E1" s="19" t="s">
        <v>144</v>
      </c>
      <c r="F1" s="10" t="s">
        <v>145</v>
      </c>
    </row>
    <row r="2" spans="1:6" x14ac:dyDescent="0.25">
      <c r="A2" s="3" t="s">
        <v>8</v>
      </c>
      <c r="B2" s="3" t="s">
        <v>9</v>
      </c>
      <c r="C2" s="12" t="s">
        <v>146</v>
      </c>
      <c r="D2" s="19">
        <v>34.165999999999997</v>
      </c>
      <c r="E2" s="19"/>
      <c r="F2" s="19">
        <f>(D2/MAX(D:D))*15</f>
        <v>3.3605901639344258</v>
      </c>
    </row>
    <row r="3" spans="1:6" x14ac:dyDescent="0.25">
      <c r="A3" s="3" t="s">
        <v>11</v>
      </c>
      <c r="B3" s="3" t="s">
        <v>12</v>
      </c>
      <c r="C3" s="15" t="s">
        <v>147</v>
      </c>
      <c r="D3" s="19">
        <v>2.5</v>
      </c>
      <c r="E3" s="19"/>
      <c r="F3" s="19">
        <f t="shared" ref="F3:F34" si="0">(D3/MAX(D:D))*15</f>
        <v>0.24590163934426232</v>
      </c>
    </row>
    <row r="4" spans="1:6" x14ac:dyDescent="0.25">
      <c r="A4" s="3" t="s">
        <v>14</v>
      </c>
      <c r="B4" s="3" t="s">
        <v>15</v>
      </c>
      <c r="C4" s="15" t="s">
        <v>148</v>
      </c>
      <c r="D4" s="19">
        <v>13.333</v>
      </c>
      <c r="E4" s="19"/>
      <c r="F4" s="19">
        <f t="shared" si="0"/>
        <v>1.3114426229508196</v>
      </c>
    </row>
    <row r="5" spans="1:6" x14ac:dyDescent="0.25">
      <c r="A5" s="3" t="s">
        <v>16</v>
      </c>
      <c r="B5" s="3" t="s">
        <v>17</v>
      </c>
      <c r="C5" s="15" t="s">
        <v>149</v>
      </c>
      <c r="D5" s="19">
        <v>25</v>
      </c>
      <c r="E5" s="19"/>
      <c r="F5" s="19">
        <f t="shared" si="0"/>
        <v>2.4590163934426226</v>
      </c>
    </row>
    <row r="6" spans="1:6" x14ac:dyDescent="0.25">
      <c r="A6" s="3" t="s">
        <v>18</v>
      </c>
      <c r="B6" s="3" t="s">
        <v>19</v>
      </c>
      <c r="C6" s="15" t="s">
        <v>150</v>
      </c>
      <c r="D6" s="19">
        <v>20</v>
      </c>
      <c r="E6" s="19"/>
      <c r="F6" s="19">
        <f t="shared" si="0"/>
        <v>1.9672131147540985</v>
      </c>
    </row>
    <row r="7" spans="1:6" x14ac:dyDescent="0.25">
      <c r="A7" s="3" t="s">
        <v>20</v>
      </c>
      <c r="B7" s="3" t="s">
        <v>21</v>
      </c>
      <c r="C7" s="15" t="s">
        <v>148</v>
      </c>
      <c r="D7" s="19">
        <v>13.333</v>
      </c>
      <c r="E7" s="19"/>
      <c r="F7" s="19">
        <f t="shared" si="0"/>
        <v>1.3114426229508196</v>
      </c>
    </row>
    <row r="8" spans="1:6" x14ac:dyDescent="0.25">
      <c r="A8" s="3" t="s">
        <v>22</v>
      </c>
      <c r="B8" s="3" t="s">
        <v>23</v>
      </c>
      <c r="C8" s="15" t="s">
        <v>151</v>
      </c>
      <c r="D8" s="19">
        <v>35</v>
      </c>
      <c r="E8" s="19"/>
      <c r="F8" s="19">
        <f t="shared" si="0"/>
        <v>3.4426229508196724</v>
      </c>
    </row>
    <row r="9" spans="1:6" x14ac:dyDescent="0.25">
      <c r="A9" s="3" t="s">
        <v>24</v>
      </c>
      <c r="B9" s="3" t="s">
        <v>25</v>
      </c>
      <c r="C9" s="15" t="s">
        <v>152</v>
      </c>
      <c r="D9" s="19">
        <v>28.332999999999998</v>
      </c>
      <c r="E9" s="19"/>
      <c r="F9" s="19">
        <f t="shared" si="0"/>
        <v>2.786852459016393</v>
      </c>
    </row>
    <row r="10" spans="1:6" x14ac:dyDescent="0.25">
      <c r="A10" s="3" t="s">
        <v>26</v>
      </c>
      <c r="B10" s="3" t="s">
        <v>27</v>
      </c>
      <c r="C10" s="12" t="s">
        <v>153</v>
      </c>
      <c r="D10" s="19">
        <v>110</v>
      </c>
      <c r="E10" s="19"/>
      <c r="F10" s="19">
        <f t="shared" si="0"/>
        <v>10.819672131147541</v>
      </c>
    </row>
    <row r="11" spans="1:6" x14ac:dyDescent="0.25">
      <c r="A11" s="3" t="s">
        <v>28</v>
      </c>
      <c r="B11" s="3" t="s">
        <v>29</v>
      </c>
      <c r="C11" s="15" t="s">
        <v>154</v>
      </c>
      <c r="D11" s="19">
        <v>16.666</v>
      </c>
      <c r="E11" s="19"/>
      <c r="F11" s="19">
        <f t="shared" si="0"/>
        <v>1.6392786885245902</v>
      </c>
    </row>
    <row r="12" spans="1:6" x14ac:dyDescent="0.25">
      <c r="A12" s="3" t="s">
        <v>30</v>
      </c>
      <c r="B12" s="3" t="s">
        <v>31</v>
      </c>
      <c r="C12" s="15"/>
      <c r="D12" s="19">
        <v>0</v>
      </c>
      <c r="E12" s="19"/>
      <c r="F12" s="19">
        <f t="shared" si="0"/>
        <v>0</v>
      </c>
    </row>
    <row r="13" spans="1:6" x14ac:dyDescent="0.25">
      <c r="A13" s="3" t="s">
        <v>32</v>
      </c>
      <c r="B13" s="3" t="s">
        <v>33</v>
      </c>
      <c r="C13" s="12" t="s">
        <v>155</v>
      </c>
      <c r="D13" s="19">
        <v>1.6659999999999999</v>
      </c>
      <c r="E13" s="19"/>
      <c r="F13" s="19">
        <f t="shared" si="0"/>
        <v>0.16386885245901639</v>
      </c>
    </row>
    <row r="14" spans="1:6" x14ac:dyDescent="0.25">
      <c r="A14" s="3" t="s">
        <v>34</v>
      </c>
      <c r="B14" s="3" t="s">
        <v>35</v>
      </c>
      <c r="C14" s="15"/>
      <c r="D14" s="19">
        <v>0</v>
      </c>
      <c r="E14" s="19"/>
      <c r="F14" s="19">
        <f t="shared" si="0"/>
        <v>0</v>
      </c>
    </row>
    <row r="15" spans="1:6" x14ac:dyDescent="0.25">
      <c r="A15" s="3" t="s">
        <v>36</v>
      </c>
      <c r="B15" s="3" t="s">
        <v>37</v>
      </c>
      <c r="C15" s="15" t="s">
        <v>149</v>
      </c>
      <c r="D15" s="19">
        <v>25</v>
      </c>
      <c r="E15" s="19"/>
      <c r="F15" s="19">
        <f t="shared" si="0"/>
        <v>2.4590163934426226</v>
      </c>
    </row>
    <row r="16" spans="1:6" x14ac:dyDescent="0.25">
      <c r="A16" s="3" t="s">
        <v>38</v>
      </c>
      <c r="B16" s="3" t="s">
        <v>39</v>
      </c>
      <c r="C16" s="15"/>
      <c r="D16" s="19">
        <v>0</v>
      </c>
      <c r="E16" s="19"/>
      <c r="F16" s="19">
        <f t="shared" si="0"/>
        <v>0</v>
      </c>
    </row>
    <row r="17" spans="1:6" x14ac:dyDescent="0.25">
      <c r="A17" s="3" t="s">
        <v>40</v>
      </c>
      <c r="B17" s="3" t="s">
        <v>41</v>
      </c>
      <c r="C17" s="15" t="s">
        <v>148</v>
      </c>
      <c r="D17" s="19">
        <v>13.333</v>
      </c>
      <c r="E17" s="19"/>
      <c r="F17" s="19">
        <f t="shared" si="0"/>
        <v>1.3114426229508196</v>
      </c>
    </row>
    <row r="18" spans="1:6" x14ac:dyDescent="0.25">
      <c r="A18" s="3" t="s">
        <v>42</v>
      </c>
      <c r="B18" s="3" t="s">
        <v>43</v>
      </c>
      <c r="C18" s="15" t="s">
        <v>149</v>
      </c>
      <c r="D18" s="19">
        <v>25</v>
      </c>
      <c r="E18" s="19"/>
      <c r="F18" s="19">
        <f t="shared" si="0"/>
        <v>2.4590163934426226</v>
      </c>
    </row>
    <row r="19" spans="1:6" x14ac:dyDescent="0.25">
      <c r="A19" s="3" t="s">
        <v>44</v>
      </c>
      <c r="B19" s="3" t="s">
        <v>45</v>
      </c>
      <c r="C19" s="12" t="s">
        <v>156</v>
      </c>
      <c r="D19" s="19">
        <v>2.5</v>
      </c>
      <c r="E19" s="19"/>
      <c r="F19" s="19">
        <f t="shared" si="0"/>
        <v>0.24590163934426232</v>
      </c>
    </row>
    <row r="20" spans="1:6" x14ac:dyDescent="0.25">
      <c r="A20" s="3" t="s">
        <v>46</v>
      </c>
      <c r="B20" s="3" t="s">
        <v>47</v>
      </c>
      <c r="C20" s="12" t="s">
        <v>229</v>
      </c>
      <c r="D20" s="19">
        <v>152.5</v>
      </c>
      <c r="E20" s="19"/>
      <c r="F20" s="19">
        <f t="shared" si="0"/>
        <v>15</v>
      </c>
    </row>
    <row r="21" spans="1:6" x14ac:dyDescent="0.25">
      <c r="A21" s="3" t="s">
        <v>48</v>
      </c>
      <c r="B21" s="3" t="s">
        <v>49</v>
      </c>
      <c r="C21" s="12" t="s">
        <v>224</v>
      </c>
      <c r="D21" s="19">
        <v>0</v>
      </c>
      <c r="E21" s="19"/>
      <c r="F21" s="19">
        <f t="shared" si="0"/>
        <v>0</v>
      </c>
    </row>
    <row r="22" spans="1:6" x14ac:dyDescent="0.25">
      <c r="A22" s="3" t="s">
        <v>50</v>
      </c>
      <c r="B22" s="3" t="s">
        <v>51</v>
      </c>
      <c r="C22" s="15" t="s">
        <v>157</v>
      </c>
      <c r="D22" s="19">
        <v>2.5</v>
      </c>
      <c r="E22" s="19"/>
      <c r="F22" s="19">
        <f t="shared" si="0"/>
        <v>0.24590163934426232</v>
      </c>
    </row>
    <row r="23" spans="1:6" x14ac:dyDescent="0.25">
      <c r="A23" s="3" t="s">
        <v>52</v>
      </c>
      <c r="B23" s="3" t="s">
        <v>53</v>
      </c>
      <c r="C23" s="15" t="s">
        <v>148</v>
      </c>
      <c r="D23" s="19">
        <v>13.333</v>
      </c>
      <c r="E23" s="19"/>
      <c r="F23" s="19">
        <f t="shared" si="0"/>
        <v>1.3114426229508196</v>
      </c>
    </row>
    <row r="24" spans="1:6" x14ac:dyDescent="0.25">
      <c r="A24" s="3" t="s">
        <v>54</v>
      </c>
      <c r="B24" s="3" t="s">
        <v>55</v>
      </c>
      <c r="C24" s="12" t="s">
        <v>158</v>
      </c>
      <c r="D24" s="19">
        <v>30</v>
      </c>
      <c r="E24" s="19"/>
      <c r="F24" s="19">
        <f t="shared" si="0"/>
        <v>2.9508196721311473</v>
      </c>
    </row>
    <row r="25" spans="1:6" x14ac:dyDescent="0.25">
      <c r="A25" s="3" t="s">
        <v>57</v>
      </c>
      <c r="B25" s="3" t="s">
        <v>58</v>
      </c>
      <c r="C25" s="15"/>
      <c r="D25" s="19">
        <v>0</v>
      </c>
      <c r="E25" s="19"/>
      <c r="F25" s="19">
        <f t="shared" si="0"/>
        <v>0</v>
      </c>
    </row>
    <row r="26" spans="1:6" x14ac:dyDescent="0.25">
      <c r="A26" s="3" t="s">
        <v>59</v>
      </c>
      <c r="B26" s="3" t="s">
        <v>60</v>
      </c>
      <c r="C26" s="15" t="s">
        <v>147</v>
      </c>
      <c r="D26" s="19">
        <v>2.5</v>
      </c>
      <c r="E26" s="19"/>
      <c r="F26" s="19">
        <f t="shared" si="0"/>
        <v>0.24590163934426232</v>
      </c>
    </row>
    <row r="27" spans="1:6" x14ac:dyDescent="0.25">
      <c r="A27" s="3" t="s">
        <v>61</v>
      </c>
      <c r="B27" s="3" t="s">
        <v>62</v>
      </c>
      <c r="C27" s="12" t="s">
        <v>159</v>
      </c>
      <c r="D27" s="19">
        <v>13.333</v>
      </c>
      <c r="E27" s="19"/>
      <c r="F27" s="19">
        <f t="shared" si="0"/>
        <v>1.3114426229508196</v>
      </c>
    </row>
    <row r="28" spans="1:6" x14ac:dyDescent="0.25">
      <c r="A28" s="3" t="s">
        <v>63</v>
      </c>
      <c r="B28" s="3" t="s">
        <v>64</v>
      </c>
      <c r="C28" s="12" t="s">
        <v>160</v>
      </c>
      <c r="D28" s="19">
        <v>2.5</v>
      </c>
      <c r="E28" s="19"/>
      <c r="F28" s="19">
        <f t="shared" si="0"/>
        <v>0.24590163934426232</v>
      </c>
    </row>
    <row r="29" spans="1:6" x14ac:dyDescent="0.25">
      <c r="A29" s="3" t="s">
        <v>65</v>
      </c>
      <c r="B29" s="3" t="s">
        <v>66</v>
      </c>
      <c r="C29" s="12" t="s">
        <v>161</v>
      </c>
      <c r="D29" s="19">
        <v>16.666</v>
      </c>
      <c r="E29" s="19"/>
      <c r="F29" s="19">
        <f t="shared" si="0"/>
        <v>1.6392786885245902</v>
      </c>
    </row>
    <row r="30" spans="1:6" x14ac:dyDescent="0.25">
      <c r="A30" s="3" t="s">
        <v>67</v>
      </c>
      <c r="B30" s="3" t="s">
        <v>68</v>
      </c>
      <c r="C30" s="12" t="s">
        <v>162</v>
      </c>
      <c r="D30" s="19">
        <v>110</v>
      </c>
      <c r="E30" s="19"/>
      <c r="F30" s="19">
        <f t="shared" si="0"/>
        <v>10.819672131147541</v>
      </c>
    </row>
    <row r="31" spans="1:6" x14ac:dyDescent="0.25">
      <c r="A31" s="3" t="s">
        <v>69</v>
      </c>
      <c r="B31" s="3" t="s">
        <v>70</v>
      </c>
      <c r="C31" s="12" t="s">
        <v>159</v>
      </c>
      <c r="D31" s="19">
        <v>13.333</v>
      </c>
      <c r="E31" s="19"/>
      <c r="F31" s="19">
        <f t="shared" si="0"/>
        <v>1.3114426229508196</v>
      </c>
    </row>
    <row r="32" spans="1:6" x14ac:dyDescent="0.25">
      <c r="A32" s="3" t="s">
        <v>71</v>
      </c>
      <c r="B32" s="3" t="s">
        <v>72</v>
      </c>
      <c r="C32" s="12" t="s">
        <v>163</v>
      </c>
      <c r="D32" s="19">
        <v>25</v>
      </c>
      <c r="E32" s="19"/>
      <c r="F32" s="19">
        <f t="shared" si="0"/>
        <v>2.4590163934426226</v>
      </c>
    </row>
    <row r="33" spans="1:8" x14ac:dyDescent="0.25">
      <c r="A33" s="3" t="s">
        <v>73</v>
      </c>
      <c r="B33" s="3" t="s">
        <v>74</v>
      </c>
      <c r="C33" s="15"/>
      <c r="D33" s="19">
        <v>0</v>
      </c>
      <c r="E33" s="19"/>
      <c r="F33" s="19">
        <f t="shared" si="0"/>
        <v>0</v>
      </c>
    </row>
    <row r="34" spans="1:8" x14ac:dyDescent="0.25">
      <c r="A34" s="3" t="s">
        <v>75</v>
      </c>
      <c r="B34" s="3" t="s">
        <v>76</v>
      </c>
      <c r="C34" s="12" t="s">
        <v>164</v>
      </c>
      <c r="D34" s="19">
        <v>20</v>
      </c>
      <c r="E34" s="19"/>
      <c r="F34" s="19">
        <f t="shared" si="0"/>
        <v>1.9672131147540985</v>
      </c>
      <c r="H34" s="20"/>
    </row>
    <row r="35" spans="1:8" x14ac:dyDescent="0.25">
      <c r="A35" s="3" t="s">
        <v>77</v>
      </c>
      <c r="B35" s="3" t="s">
        <v>78</v>
      </c>
      <c r="C35" s="12" t="s">
        <v>165</v>
      </c>
      <c r="D35" s="19">
        <v>2.5</v>
      </c>
      <c r="E35" s="19"/>
      <c r="F35" s="19">
        <f t="shared" ref="F35:F52" si="1">(D35/MAX(D:D))*15</f>
        <v>0.24590163934426232</v>
      </c>
    </row>
    <row r="36" spans="1:8" x14ac:dyDescent="0.25">
      <c r="A36" s="3" t="s">
        <v>79</v>
      </c>
      <c r="B36" s="3" t="s">
        <v>80</v>
      </c>
      <c r="C36" s="12" t="s">
        <v>159</v>
      </c>
      <c r="D36" s="19">
        <v>13.333</v>
      </c>
      <c r="E36" s="19"/>
      <c r="F36" s="19">
        <f t="shared" si="1"/>
        <v>1.3114426229508196</v>
      </c>
    </row>
    <row r="37" spans="1:8" x14ac:dyDescent="0.25">
      <c r="A37" s="3" t="s">
        <v>81</v>
      </c>
      <c r="B37" s="3" t="s">
        <v>82</v>
      </c>
      <c r="C37" s="12" t="s">
        <v>159</v>
      </c>
      <c r="D37" s="19">
        <v>13.333</v>
      </c>
      <c r="E37" s="19"/>
      <c r="F37" s="19">
        <f t="shared" si="1"/>
        <v>1.3114426229508196</v>
      </c>
    </row>
    <row r="38" spans="1:8" x14ac:dyDescent="0.25">
      <c r="A38" s="3" t="s">
        <v>83</v>
      </c>
      <c r="B38" s="3" t="s">
        <v>84</v>
      </c>
      <c r="C38" s="12" t="s">
        <v>159</v>
      </c>
      <c r="D38" s="19">
        <v>13.333</v>
      </c>
      <c r="E38" s="19"/>
      <c r="F38" s="19">
        <f t="shared" si="1"/>
        <v>1.3114426229508196</v>
      </c>
    </row>
    <row r="39" spans="1:8" x14ac:dyDescent="0.25">
      <c r="A39" s="3" t="s">
        <v>85</v>
      </c>
      <c r="B39" s="3" t="s">
        <v>86</v>
      </c>
      <c r="C39" s="12" t="s">
        <v>166</v>
      </c>
      <c r="D39" s="19">
        <v>21.666</v>
      </c>
      <c r="E39" s="19"/>
      <c r="F39" s="19">
        <f t="shared" si="1"/>
        <v>2.1310819672131149</v>
      </c>
    </row>
    <row r="40" spans="1:8" x14ac:dyDescent="0.25">
      <c r="A40" s="3" t="s">
        <v>87</v>
      </c>
      <c r="B40" s="3" t="s">
        <v>88</v>
      </c>
      <c r="C40" s="15"/>
      <c r="D40" s="19">
        <v>0</v>
      </c>
      <c r="E40" s="19"/>
      <c r="F40" s="19">
        <f t="shared" si="1"/>
        <v>0</v>
      </c>
    </row>
    <row r="41" spans="1:8" x14ac:dyDescent="0.25">
      <c r="A41" s="3" t="s">
        <v>89</v>
      </c>
      <c r="B41" s="3" t="s">
        <v>90</v>
      </c>
      <c r="C41" s="12" t="s">
        <v>167</v>
      </c>
      <c r="D41" s="19">
        <v>1.6659999999999999</v>
      </c>
      <c r="E41" s="19"/>
      <c r="F41" s="19">
        <f t="shared" si="1"/>
        <v>0.16386885245901639</v>
      </c>
    </row>
    <row r="42" spans="1:8" x14ac:dyDescent="0.25">
      <c r="A42" s="3" t="s">
        <v>91</v>
      </c>
      <c r="B42" s="3" t="s">
        <v>92</v>
      </c>
      <c r="C42" s="12" t="s">
        <v>168</v>
      </c>
      <c r="D42" s="19">
        <v>16.666</v>
      </c>
      <c r="E42" s="19"/>
      <c r="F42" s="19">
        <f t="shared" si="1"/>
        <v>1.6392786885245902</v>
      </c>
    </row>
    <row r="43" spans="1:8" x14ac:dyDescent="0.25">
      <c r="A43" s="3" t="s">
        <v>93</v>
      </c>
      <c r="B43" s="3" t="s">
        <v>94</v>
      </c>
      <c r="C43" s="12" t="s">
        <v>160</v>
      </c>
      <c r="D43" s="19">
        <v>2.5</v>
      </c>
      <c r="E43" s="19"/>
      <c r="F43" s="19">
        <f t="shared" si="1"/>
        <v>0.24590163934426232</v>
      </c>
    </row>
    <row r="44" spans="1:8" x14ac:dyDescent="0.25">
      <c r="A44" s="3" t="s">
        <v>95</v>
      </c>
      <c r="B44" s="3" t="s">
        <v>96</v>
      </c>
      <c r="C44" s="12" t="s">
        <v>169</v>
      </c>
      <c r="D44" s="19">
        <v>55</v>
      </c>
      <c r="E44" s="19"/>
      <c r="F44" s="19">
        <f t="shared" si="1"/>
        <v>5.4098360655737707</v>
      </c>
    </row>
    <row r="45" spans="1:8" x14ac:dyDescent="0.25">
      <c r="A45" s="3" t="s">
        <v>97</v>
      </c>
      <c r="B45" s="3" t="s">
        <v>98</v>
      </c>
      <c r="C45" s="15" t="s">
        <v>170</v>
      </c>
      <c r="D45" s="19">
        <v>30</v>
      </c>
      <c r="E45" s="19"/>
      <c r="F45" s="19">
        <f t="shared" si="1"/>
        <v>2.9508196721311473</v>
      </c>
    </row>
    <row r="46" spans="1:8" x14ac:dyDescent="0.25">
      <c r="A46" s="3" t="s">
        <v>99</v>
      </c>
      <c r="B46" s="3" t="s">
        <v>100</v>
      </c>
      <c r="C46" s="15" t="s">
        <v>171</v>
      </c>
      <c r="D46" s="19">
        <v>35</v>
      </c>
      <c r="E46" s="15"/>
      <c r="F46" s="19">
        <f t="shared" si="1"/>
        <v>3.4426229508196724</v>
      </c>
    </row>
    <row r="47" spans="1:8" x14ac:dyDescent="0.25">
      <c r="A47" s="3" t="s">
        <v>101</v>
      </c>
      <c r="B47" s="3" t="s">
        <v>102</v>
      </c>
      <c r="C47" s="15" t="s">
        <v>172</v>
      </c>
      <c r="D47" s="19">
        <v>2.5</v>
      </c>
      <c r="E47" s="15"/>
      <c r="F47" s="19">
        <f t="shared" si="1"/>
        <v>0.24590163934426232</v>
      </c>
    </row>
    <row r="48" spans="1:8" x14ac:dyDescent="0.25">
      <c r="A48" s="3" t="s">
        <v>103</v>
      </c>
      <c r="B48" s="3" t="s">
        <v>104</v>
      </c>
      <c r="C48" s="12" t="s">
        <v>173</v>
      </c>
      <c r="D48" s="19">
        <v>50</v>
      </c>
      <c r="E48" s="15"/>
      <c r="F48" s="19">
        <f t="shared" si="1"/>
        <v>4.9180327868852451</v>
      </c>
    </row>
    <row r="49" spans="1:6" x14ac:dyDescent="0.25">
      <c r="A49" s="3" t="s">
        <v>105</v>
      </c>
      <c r="B49" s="3" t="s">
        <v>106</v>
      </c>
      <c r="C49" s="15" t="s">
        <v>174</v>
      </c>
      <c r="D49" s="19">
        <v>25</v>
      </c>
      <c r="E49" s="15"/>
      <c r="F49" s="19">
        <f t="shared" si="1"/>
        <v>2.4590163934426226</v>
      </c>
    </row>
    <row r="50" spans="1:6" x14ac:dyDescent="0.25">
      <c r="A50" s="3" t="s">
        <v>108</v>
      </c>
      <c r="B50" s="3" t="s">
        <v>109</v>
      </c>
      <c r="C50" s="15"/>
      <c r="D50" s="19">
        <v>0</v>
      </c>
      <c r="E50" s="15"/>
      <c r="F50" s="19">
        <f t="shared" si="1"/>
        <v>0</v>
      </c>
    </row>
    <row r="51" spans="1:6" x14ac:dyDescent="0.25">
      <c r="A51" s="3" t="s">
        <v>110</v>
      </c>
      <c r="B51" s="3" t="s">
        <v>111</v>
      </c>
      <c r="C51" s="15" t="s">
        <v>175</v>
      </c>
      <c r="D51" s="19">
        <v>110</v>
      </c>
      <c r="E51" s="15"/>
      <c r="F51" s="19">
        <f t="shared" si="1"/>
        <v>10.819672131147541</v>
      </c>
    </row>
    <row r="52" spans="1:6" x14ac:dyDescent="0.25">
      <c r="A52" s="3" t="s">
        <v>113</v>
      </c>
      <c r="B52" s="3" t="s">
        <v>114</v>
      </c>
      <c r="C52" s="15" t="s">
        <v>176</v>
      </c>
      <c r="D52" s="19">
        <v>1.6659999999999999</v>
      </c>
      <c r="E52" s="15"/>
      <c r="F52" s="19">
        <f t="shared" si="1"/>
        <v>0.16386885245901639</v>
      </c>
    </row>
  </sheetData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18" zoomScale="70" zoomScaleNormal="70" workbookViewId="0">
      <selection activeCell="A30" sqref="A30:XFD30"/>
    </sheetView>
  </sheetViews>
  <sheetFormatPr defaultColWidth="9" defaultRowHeight="21" x14ac:dyDescent="0.25"/>
  <cols>
    <col min="1" max="2" width="16.453125" customWidth="1"/>
    <col min="3" max="3" width="13.6328125" style="4" customWidth="1"/>
    <col min="4" max="4" width="94.6328125" style="5" customWidth="1"/>
    <col min="5" max="5" width="25.36328125" style="5" customWidth="1"/>
    <col min="6" max="6" width="23.54296875" style="6" customWidth="1"/>
    <col min="7" max="7" width="18.7265625" style="7" customWidth="1"/>
    <col min="8" max="8" width="16.6328125" customWidth="1"/>
  </cols>
  <sheetData>
    <row r="1" spans="1:8" x14ac:dyDescent="0.25">
      <c r="A1" s="2" t="s">
        <v>0</v>
      </c>
      <c r="B1" s="2" t="s">
        <v>1</v>
      </c>
      <c r="C1" s="8" t="s">
        <v>2</v>
      </c>
      <c r="D1" s="8" t="s">
        <v>3</v>
      </c>
      <c r="E1" s="38" t="s">
        <v>223</v>
      </c>
      <c r="F1" s="9" t="s">
        <v>5</v>
      </c>
      <c r="G1" s="10" t="s">
        <v>177</v>
      </c>
      <c r="H1" s="10" t="s">
        <v>178</v>
      </c>
    </row>
    <row r="2" spans="1:8" ht="28" x14ac:dyDescent="0.25">
      <c r="A2" s="3" t="s">
        <v>8</v>
      </c>
      <c r="B2" s="3" t="s">
        <v>9</v>
      </c>
      <c r="C2" s="11">
        <v>12</v>
      </c>
      <c r="D2" s="37" t="s">
        <v>219</v>
      </c>
      <c r="E2" s="12">
        <f>C2+F2</f>
        <v>38</v>
      </c>
      <c r="F2" s="13">
        <v>26</v>
      </c>
      <c r="G2" s="10"/>
      <c r="H2" s="14">
        <f>(E2/MAX($E$2:$E$52))*20</f>
        <v>19</v>
      </c>
    </row>
    <row r="3" spans="1:8" x14ac:dyDescent="0.25">
      <c r="A3" s="3" t="s">
        <v>11</v>
      </c>
      <c r="B3" s="3" t="s">
        <v>12</v>
      </c>
      <c r="C3" s="11">
        <v>12</v>
      </c>
      <c r="D3" s="15" t="s">
        <v>179</v>
      </c>
      <c r="E3" s="12">
        <f t="shared" ref="E3:E34" si="0">C3+F3</f>
        <v>18</v>
      </c>
      <c r="F3" s="13">
        <v>6</v>
      </c>
      <c r="G3" s="10"/>
      <c r="H3" s="14">
        <f t="shared" ref="H3:H52" si="1">(E3/MAX($E$2:$E$52))*20</f>
        <v>9</v>
      </c>
    </row>
    <row r="4" spans="1:8" x14ac:dyDescent="0.25">
      <c r="A4" s="3" t="s">
        <v>14</v>
      </c>
      <c r="B4" s="3" t="s">
        <v>15</v>
      </c>
      <c r="C4" s="11">
        <v>12</v>
      </c>
      <c r="D4" s="15"/>
      <c r="E4" s="12">
        <f t="shared" si="0"/>
        <v>12</v>
      </c>
      <c r="F4" s="13">
        <v>0</v>
      </c>
      <c r="G4" s="10"/>
      <c r="H4" s="14">
        <f t="shared" si="1"/>
        <v>6</v>
      </c>
    </row>
    <row r="5" spans="1:8" x14ac:dyDescent="0.25">
      <c r="A5" s="3" t="s">
        <v>16</v>
      </c>
      <c r="B5" s="3" t="s">
        <v>17</v>
      </c>
      <c r="C5" s="11">
        <v>12</v>
      </c>
      <c r="D5" s="37" t="s">
        <v>221</v>
      </c>
      <c r="E5" s="12">
        <f t="shared" si="0"/>
        <v>28</v>
      </c>
      <c r="F5" s="13">
        <v>16</v>
      </c>
      <c r="G5" s="10"/>
      <c r="H5" s="14">
        <f t="shared" si="1"/>
        <v>14</v>
      </c>
    </row>
    <row r="6" spans="1:8" x14ac:dyDescent="0.25">
      <c r="A6" s="3" t="s">
        <v>18</v>
      </c>
      <c r="B6" s="3" t="s">
        <v>19</v>
      </c>
      <c r="C6" s="11">
        <v>12</v>
      </c>
      <c r="D6" s="12" t="s">
        <v>180</v>
      </c>
      <c r="E6" s="12">
        <f t="shared" si="0"/>
        <v>28</v>
      </c>
      <c r="F6" s="13">
        <v>16</v>
      </c>
      <c r="G6" s="10"/>
      <c r="H6" s="14">
        <f t="shared" si="1"/>
        <v>14</v>
      </c>
    </row>
    <row r="7" spans="1:8" x14ac:dyDescent="0.25">
      <c r="A7" s="3" t="s">
        <v>20</v>
      </c>
      <c r="B7" s="3" t="s">
        <v>21</v>
      </c>
      <c r="C7" s="11">
        <v>12</v>
      </c>
      <c r="D7" s="12" t="s">
        <v>181</v>
      </c>
      <c r="E7" s="12">
        <f t="shared" si="0"/>
        <v>27</v>
      </c>
      <c r="F7" s="13">
        <v>15</v>
      </c>
      <c r="G7" s="10"/>
      <c r="H7" s="14">
        <f t="shared" si="1"/>
        <v>13.5</v>
      </c>
    </row>
    <row r="8" spans="1:8" x14ac:dyDescent="0.25">
      <c r="A8" s="3" t="s">
        <v>22</v>
      </c>
      <c r="B8" s="3" t="s">
        <v>23</v>
      </c>
      <c r="C8" s="11">
        <v>12</v>
      </c>
      <c r="D8" s="15" t="s">
        <v>182</v>
      </c>
      <c r="E8" s="12">
        <f t="shared" si="0"/>
        <v>16</v>
      </c>
      <c r="F8" s="13">
        <v>4</v>
      </c>
      <c r="G8" s="10"/>
      <c r="H8" s="14">
        <f t="shared" si="1"/>
        <v>8</v>
      </c>
    </row>
    <row r="9" spans="1:8" x14ac:dyDescent="0.25">
      <c r="A9" s="3" t="s">
        <v>24</v>
      </c>
      <c r="B9" s="3" t="s">
        <v>25</v>
      </c>
      <c r="C9" s="11">
        <v>12</v>
      </c>
      <c r="D9" s="12" t="s">
        <v>183</v>
      </c>
      <c r="E9" s="12">
        <f t="shared" si="0"/>
        <v>13</v>
      </c>
      <c r="F9" s="13">
        <v>1</v>
      </c>
      <c r="G9" s="10"/>
      <c r="H9" s="14">
        <f t="shared" si="1"/>
        <v>6.5</v>
      </c>
    </row>
    <row r="10" spans="1:8" x14ac:dyDescent="0.25">
      <c r="A10" s="3" t="s">
        <v>26</v>
      </c>
      <c r="B10" s="3" t="s">
        <v>27</v>
      </c>
      <c r="C10" s="11">
        <v>12</v>
      </c>
      <c r="D10" s="12" t="s">
        <v>184</v>
      </c>
      <c r="E10" s="12">
        <f t="shared" si="0"/>
        <v>14</v>
      </c>
      <c r="F10" s="13">
        <v>2</v>
      </c>
      <c r="G10" s="10"/>
      <c r="H10" s="14">
        <f t="shared" si="1"/>
        <v>7</v>
      </c>
    </row>
    <row r="11" spans="1:8" x14ac:dyDescent="0.25">
      <c r="A11" s="3" t="s">
        <v>28</v>
      </c>
      <c r="B11" s="3" t="s">
        <v>29</v>
      </c>
      <c r="C11" s="11">
        <v>12</v>
      </c>
      <c r="D11" s="12" t="s">
        <v>184</v>
      </c>
      <c r="E11" s="12">
        <f t="shared" si="0"/>
        <v>14</v>
      </c>
      <c r="F11" s="13">
        <v>2</v>
      </c>
      <c r="G11" s="10"/>
      <c r="H11" s="14">
        <f t="shared" si="1"/>
        <v>7</v>
      </c>
    </row>
    <row r="12" spans="1:8" x14ac:dyDescent="0.25">
      <c r="A12" s="3" t="s">
        <v>30</v>
      </c>
      <c r="B12" s="3" t="s">
        <v>31</v>
      </c>
      <c r="C12" s="11">
        <v>12</v>
      </c>
      <c r="D12" s="12" t="s">
        <v>185</v>
      </c>
      <c r="E12" s="12">
        <f t="shared" si="0"/>
        <v>17</v>
      </c>
      <c r="F12" s="13">
        <v>5</v>
      </c>
      <c r="G12" s="10"/>
      <c r="H12" s="14">
        <f t="shared" si="1"/>
        <v>8.5</v>
      </c>
    </row>
    <row r="13" spans="1:8" x14ac:dyDescent="0.25">
      <c r="A13" s="3" t="s">
        <v>32</v>
      </c>
      <c r="B13" s="3" t="s">
        <v>33</v>
      </c>
      <c r="C13" s="11">
        <v>12</v>
      </c>
      <c r="D13" s="12" t="s">
        <v>186</v>
      </c>
      <c r="E13" s="12">
        <f t="shared" si="0"/>
        <v>19</v>
      </c>
      <c r="F13" s="13">
        <v>7</v>
      </c>
      <c r="G13" s="10"/>
      <c r="H13" s="14">
        <f t="shared" si="1"/>
        <v>9.5</v>
      </c>
    </row>
    <row r="14" spans="1:8" x14ac:dyDescent="0.25">
      <c r="A14" s="3" t="s">
        <v>34</v>
      </c>
      <c r="B14" s="3" t="s">
        <v>35</v>
      </c>
      <c r="C14" s="11">
        <v>12</v>
      </c>
      <c r="D14" s="15" t="s">
        <v>187</v>
      </c>
      <c r="E14" s="12">
        <f t="shared" si="0"/>
        <v>13</v>
      </c>
      <c r="F14" s="13">
        <v>1</v>
      </c>
      <c r="G14" s="10"/>
      <c r="H14" s="14">
        <f t="shared" si="1"/>
        <v>6.5</v>
      </c>
    </row>
    <row r="15" spans="1:8" x14ac:dyDescent="0.25">
      <c r="A15" s="3" t="s">
        <v>36</v>
      </c>
      <c r="B15" s="3" t="s">
        <v>37</v>
      </c>
      <c r="C15" s="11">
        <v>12</v>
      </c>
      <c r="D15" s="12" t="s">
        <v>188</v>
      </c>
      <c r="E15" s="12">
        <f t="shared" si="0"/>
        <v>25</v>
      </c>
      <c r="F15" s="13">
        <v>13</v>
      </c>
      <c r="G15" s="10"/>
      <c r="H15" s="14">
        <f t="shared" si="1"/>
        <v>12.5</v>
      </c>
    </row>
    <row r="16" spans="1:8" x14ac:dyDescent="0.25">
      <c r="A16" s="3" t="s">
        <v>38</v>
      </c>
      <c r="B16" s="3" t="s">
        <v>39</v>
      </c>
      <c r="C16" s="11">
        <v>12</v>
      </c>
      <c r="D16" s="12" t="s">
        <v>189</v>
      </c>
      <c r="E16" s="12">
        <f t="shared" si="0"/>
        <v>25</v>
      </c>
      <c r="F16" s="13">
        <v>13</v>
      </c>
      <c r="G16" s="10"/>
      <c r="H16" s="14">
        <f t="shared" si="1"/>
        <v>12.5</v>
      </c>
    </row>
    <row r="17" spans="1:8" x14ac:dyDescent="0.25">
      <c r="A17" s="3" t="s">
        <v>40</v>
      </c>
      <c r="B17" s="3" t="s">
        <v>41</v>
      </c>
      <c r="C17" s="11">
        <v>12</v>
      </c>
      <c r="D17" s="12" t="s">
        <v>190</v>
      </c>
      <c r="E17" s="12">
        <f t="shared" si="0"/>
        <v>23</v>
      </c>
      <c r="F17" s="13">
        <v>11</v>
      </c>
      <c r="G17" s="10"/>
      <c r="H17" s="14">
        <f t="shared" si="1"/>
        <v>11.5</v>
      </c>
    </row>
    <row r="18" spans="1:8" x14ac:dyDescent="0.25">
      <c r="A18" s="3" t="s">
        <v>42</v>
      </c>
      <c r="B18" s="3" t="s">
        <v>43</v>
      </c>
      <c r="C18" s="11">
        <v>12</v>
      </c>
      <c r="D18" s="12" t="s">
        <v>191</v>
      </c>
      <c r="E18" s="12">
        <f t="shared" si="0"/>
        <v>34</v>
      </c>
      <c r="F18" s="13">
        <v>22</v>
      </c>
      <c r="G18" s="10"/>
      <c r="H18" s="14">
        <f t="shared" si="1"/>
        <v>17</v>
      </c>
    </row>
    <row r="19" spans="1:8" x14ac:dyDescent="0.25">
      <c r="A19" s="3" t="s">
        <v>44</v>
      </c>
      <c r="B19" s="3" t="s">
        <v>45</v>
      </c>
      <c r="C19" s="11">
        <v>12</v>
      </c>
      <c r="D19" s="12" t="s">
        <v>182</v>
      </c>
      <c r="E19" s="12">
        <f t="shared" si="0"/>
        <v>16</v>
      </c>
      <c r="F19" s="13">
        <v>4</v>
      </c>
      <c r="G19" s="10"/>
      <c r="H19" s="14">
        <f t="shared" si="1"/>
        <v>8</v>
      </c>
    </row>
    <row r="20" spans="1:8" x14ac:dyDescent="0.25">
      <c r="A20" s="3" t="s">
        <v>46</v>
      </c>
      <c r="B20" s="3" t="s">
        <v>47</v>
      </c>
      <c r="C20" s="11">
        <v>12</v>
      </c>
      <c r="D20" s="15" t="s">
        <v>179</v>
      </c>
      <c r="E20" s="12">
        <f t="shared" si="0"/>
        <v>18</v>
      </c>
      <c r="F20" s="13">
        <v>6</v>
      </c>
      <c r="G20" s="10"/>
      <c r="H20" s="14">
        <f t="shared" si="1"/>
        <v>9</v>
      </c>
    </row>
    <row r="21" spans="1:8" x14ac:dyDescent="0.25">
      <c r="A21" s="3" t="s">
        <v>48</v>
      </c>
      <c r="B21" s="3" t="s">
        <v>49</v>
      </c>
      <c r="C21" s="11">
        <v>12</v>
      </c>
      <c r="D21" s="15" t="s">
        <v>192</v>
      </c>
      <c r="E21" s="12">
        <f t="shared" si="0"/>
        <v>17</v>
      </c>
      <c r="F21" s="13">
        <v>5</v>
      </c>
      <c r="G21" s="10"/>
      <c r="H21" s="14">
        <f t="shared" si="1"/>
        <v>8.5</v>
      </c>
    </row>
    <row r="22" spans="1:8" x14ac:dyDescent="0.25">
      <c r="A22" s="3" t="s">
        <v>50</v>
      </c>
      <c r="B22" s="3" t="s">
        <v>51</v>
      </c>
      <c r="C22" s="11">
        <v>12</v>
      </c>
      <c r="D22" s="37" t="s">
        <v>222</v>
      </c>
      <c r="E22" s="12">
        <f t="shared" si="0"/>
        <v>33</v>
      </c>
      <c r="F22" s="13">
        <v>21</v>
      </c>
      <c r="G22" s="10"/>
      <c r="H22" s="14">
        <f t="shared" si="1"/>
        <v>16.5</v>
      </c>
    </row>
    <row r="23" spans="1:8" x14ac:dyDescent="0.25">
      <c r="A23" s="3" t="s">
        <v>52</v>
      </c>
      <c r="B23" s="3" t="s">
        <v>53</v>
      </c>
      <c r="C23" s="11">
        <v>12</v>
      </c>
      <c r="D23" s="12" t="s">
        <v>193</v>
      </c>
      <c r="E23" s="12">
        <f t="shared" si="0"/>
        <v>21</v>
      </c>
      <c r="F23" s="13">
        <v>9</v>
      </c>
      <c r="G23" s="10"/>
      <c r="H23" s="14">
        <f t="shared" si="1"/>
        <v>10.5</v>
      </c>
    </row>
    <row r="24" spans="1:8" x14ac:dyDescent="0.25">
      <c r="A24" s="3" t="s">
        <v>54</v>
      </c>
      <c r="B24" s="3" t="s">
        <v>55</v>
      </c>
      <c r="C24" s="11">
        <v>12</v>
      </c>
      <c r="D24" s="16" t="s">
        <v>194</v>
      </c>
      <c r="E24" s="12">
        <f t="shared" si="0"/>
        <v>28</v>
      </c>
      <c r="F24" s="17">
        <v>16</v>
      </c>
      <c r="G24" s="10"/>
      <c r="H24" s="14">
        <f t="shared" si="1"/>
        <v>14</v>
      </c>
    </row>
    <row r="25" spans="1:8" x14ac:dyDescent="0.25">
      <c r="A25" s="3" t="s">
        <v>57</v>
      </c>
      <c r="B25" s="3" t="s">
        <v>58</v>
      </c>
      <c r="C25" s="11">
        <v>12</v>
      </c>
      <c r="D25" s="12" t="s">
        <v>228</v>
      </c>
      <c r="E25" s="12">
        <f t="shared" si="0"/>
        <v>29</v>
      </c>
      <c r="F25" s="13">
        <v>17</v>
      </c>
      <c r="G25" s="10"/>
      <c r="H25" s="14">
        <f t="shared" si="1"/>
        <v>14.5</v>
      </c>
    </row>
    <row r="26" spans="1:8" x14ac:dyDescent="0.25">
      <c r="A26" s="3" t="s">
        <v>59</v>
      </c>
      <c r="B26" s="3" t="s">
        <v>60</v>
      </c>
      <c r="C26" s="11">
        <v>12</v>
      </c>
      <c r="D26" s="12" t="s">
        <v>195</v>
      </c>
      <c r="E26" s="12">
        <f t="shared" si="0"/>
        <v>28</v>
      </c>
      <c r="F26" s="13">
        <v>16</v>
      </c>
      <c r="G26" s="10"/>
      <c r="H26" s="14">
        <f t="shared" si="1"/>
        <v>14</v>
      </c>
    </row>
    <row r="27" spans="1:8" x14ac:dyDescent="0.25">
      <c r="A27" s="3" t="s">
        <v>61</v>
      </c>
      <c r="B27" s="3" t="s">
        <v>62</v>
      </c>
      <c r="C27" s="11">
        <v>12</v>
      </c>
      <c r="D27" s="12" t="s">
        <v>196</v>
      </c>
      <c r="E27" s="12">
        <f t="shared" si="0"/>
        <v>21</v>
      </c>
      <c r="F27" s="13">
        <v>9</v>
      </c>
      <c r="G27" s="10"/>
      <c r="H27" s="14">
        <f t="shared" si="1"/>
        <v>10.5</v>
      </c>
    </row>
    <row r="28" spans="1:8" x14ac:dyDescent="0.25">
      <c r="A28" s="3" t="s">
        <v>63</v>
      </c>
      <c r="B28" s="3" t="s">
        <v>64</v>
      </c>
      <c r="C28" s="11">
        <v>12</v>
      </c>
      <c r="D28" s="12" t="s">
        <v>197</v>
      </c>
      <c r="E28" s="12">
        <f t="shared" si="0"/>
        <v>26</v>
      </c>
      <c r="F28" s="13">
        <v>14</v>
      </c>
      <c r="G28" s="10"/>
      <c r="H28" s="14">
        <f t="shared" si="1"/>
        <v>13</v>
      </c>
    </row>
    <row r="29" spans="1:8" x14ac:dyDescent="0.25">
      <c r="A29" s="3" t="s">
        <v>65</v>
      </c>
      <c r="B29" s="3" t="s">
        <v>66</v>
      </c>
      <c r="C29" s="11">
        <v>12</v>
      </c>
      <c r="D29" s="12" t="s">
        <v>225</v>
      </c>
      <c r="E29" s="12">
        <f>C29+F29</f>
        <v>27</v>
      </c>
      <c r="F29" s="13">
        <v>15</v>
      </c>
      <c r="G29" s="10"/>
      <c r="H29" s="14">
        <f t="shared" si="1"/>
        <v>13.5</v>
      </c>
    </row>
    <row r="30" spans="1:8" x14ac:dyDescent="0.25">
      <c r="A30" s="3" t="s">
        <v>67</v>
      </c>
      <c r="B30" s="3" t="s">
        <v>68</v>
      </c>
      <c r="C30" s="11">
        <v>12</v>
      </c>
      <c r="D30" s="12" t="s">
        <v>227</v>
      </c>
      <c r="E30" s="12">
        <f t="shared" si="0"/>
        <v>30</v>
      </c>
      <c r="F30" s="13">
        <v>18</v>
      </c>
      <c r="G30" s="10"/>
      <c r="H30" s="14">
        <f t="shared" si="1"/>
        <v>15</v>
      </c>
    </row>
    <row r="31" spans="1:8" x14ac:dyDescent="0.25">
      <c r="A31" s="3" t="s">
        <v>69</v>
      </c>
      <c r="B31" s="3" t="s">
        <v>70</v>
      </c>
      <c r="C31" s="11">
        <v>12</v>
      </c>
      <c r="D31" s="12" t="s">
        <v>198</v>
      </c>
      <c r="E31" s="12">
        <f t="shared" si="0"/>
        <v>26</v>
      </c>
      <c r="F31" s="13">
        <v>14</v>
      </c>
      <c r="G31" s="10"/>
      <c r="H31" s="14">
        <f t="shared" si="1"/>
        <v>13</v>
      </c>
    </row>
    <row r="32" spans="1:8" ht="30.5" customHeight="1" x14ac:dyDescent="0.25">
      <c r="A32" s="3" t="s">
        <v>71</v>
      </c>
      <c r="B32" s="3" t="s">
        <v>72</v>
      </c>
      <c r="C32" s="11">
        <v>12</v>
      </c>
      <c r="D32" s="12" t="s">
        <v>182</v>
      </c>
      <c r="E32" s="12">
        <f t="shared" si="0"/>
        <v>16</v>
      </c>
      <c r="F32" s="13">
        <v>4</v>
      </c>
      <c r="G32" s="10"/>
      <c r="H32" s="14">
        <f t="shared" si="1"/>
        <v>8</v>
      </c>
    </row>
    <row r="33" spans="1:8" ht="28" x14ac:dyDescent="0.25">
      <c r="A33" s="3" t="s">
        <v>73</v>
      </c>
      <c r="B33" s="3" t="s">
        <v>74</v>
      </c>
      <c r="C33" s="11">
        <v>12</v>
      </c>
      <c r="D33" s="12" t="s">
        <v>199</v>
      </c>
      <c r="E33" s="12">
        <f t="shared" si="0"/>
        <v>38</v>
      </c>
      <c r="F33" s="13">
        <v>26</v>
      </c>
      <c r="G33" s="10"/>
      <c r="H33" s="14">
        <f t="shared" si="1"/>
        <v>19</v>
      </c>
    </row>
    <row r="34" spans="1:8" x14ac:dyDescent="0.25">
      <c r="A34" s="3" t="s">
        <v>75</v>
      </c>
      <c r="B34" s="3" t="s">
        <v>76</v>
      </c>
      <c r="C34" s="11">
        <v>12</v>
      </c>
      <c r="D34" s="12" t="s">
        <v>200</v>
      </c>
      <c r="E34" s="12">
        <f t="shared" si="0"/>
        <v>19</v>
      </c>
      <c r="F34" s="13">
        <v>7</v>
      </c>
      <c r="G34" s="10"/>
      <c r="H34" s="14">
        <f t="shared" si="1"/>
        <v>9.5</v>
      </c>
    </row>
    <row r="35" spans="1:8" ht="28" x14ac:dyDescent="0.25">
      <c r="A35" s="3" t="s">
        <v>77</v>
      </c>
      <c r="B35" s="3" t="s">
        <v>78</v>
      </c>
      <c r="C35" s="11">
        <v>12</v>
      </c>
      <c r="D35" s="37" t="s">
        <v>220</v>
      </c>
      <c r="E35" s="12">
        <f t="shared" ref="E35:E52" si="2">C35+F35</f>
        <v>36</v>
      </c>
      <c r="F35" s="13">
        <v>24</v>
      </c>
      <c r="G35" s="10"/>
      <c r="H35" s="14">
        <f t="shared" si="1"/>
        <v>18</v>
      </c>
    </row>
    <row r="36" spans="1:8" x14ac:dyDescent="0.25">
      <c r="A36" s="3" t="s">
        <v>79</v>
      </c>
      <c r="B36" s="3" t="s">
        <v>80</v>
      </c>
      <c r="C36" s="11">
        <v>12</v>
      </c>
      <c r="D36" s="12" t="s">
        <v>201</v>
      </c>
      <c r="E36" s="12">
        <f t="shared" si="2"/>
        <v>29</v>
      </c>
      <c r="F36" s="13">
        <v>17</v>
      </c>
      <c r="G36" s="10"/>
      <c r="H36" s="14">
        <f t="shared" si="1"/>
        <v>14.5</v>
      </c>
    </row>
    <row r="37" spans="1:8" x14ac:dyDescent="0.25">
      <c r="A37" s="3" t="s">
        <v>81</v>
      </c>
      <c r="B37" s="3" t="s">
        <v>82</v>
      </c>
      <c r="C37" s="11">
        <v>12</v>
      </c>
      <c r="D37" s="12" t="s">
        <v>202</v>
      </c>
      <c r="E37" s="12">
        <f t="shared" si="2"/>
        <v>22</v>
      </c>
      <c r="F37" s="13">
        <v>10</v>
      </c>
      <c r="G37" s="10"/>
      <c r="H37" s="14">
        <f t="shared" si="1"/>
        <v>11</v>
      </c>
    </row>
    <row r="38" spans="1:8" x14ac:dyDescent="0.25">
      <c r="A38" s="3" t="s">
        <v>83</v>
      </c>
      <c r="B38" s="3" t="s">
        <v>84</v>
      </c>
      <c r="C38" s="11">
        <v>12</v>
      </c>
      <c r="D38" s="12"/>
      <c r="E38" s="12">
        <f t="shared" si="2"/>
        <v>12</v>
      </c>
      <c r="F38" s="13">
        <v>0</v>
      </c>
      <c r="G38" s="10"/>
      <c r="H38" s="14">
        <f t="shared" si="1"/>
        <v>6</v>
      </c>
    </row>
    <row r="39" spans="1:8" x14ac:dyDescent="0.25">
      <c r="A39" s="3" t="s">
        <v>85</v>
      </c>
      <c r="B39" s="3" t="s">
        <v>86</v>
      </c>
      <c r="C39" s="11">
        <v>12</v>
      </c>
      <c r="D39" s="12" t="s">
        <v>203</v>
      </c>
      <c r="E39" s="12">
        <f t="shared" si="2"/>
        <v>22</v>
      </c>
      <c r="F39" s="13">
        <v>10</v>
      </c>
      <c r="G39" s="10"/>
      <c r="H39" s="14">
        <f t="shared" si="1"/>
        <v>11</v>
      </c>
    </row>
    <row r="40" spans="1:8" x14ac:dyDescent="0.25">
      <c r="A40" s="3" t="s">
        <v>87</v>
      </c>
      <c r="B40" s="3" t="s">
        <v>88</v>
      </c>
      <c r="C40" s="11">
        <v>12</v>
      </c>
      <c r="D40" s="12" t="s">
        <v>189</v>
      </c>
      <c r="E40" s="12">
        <f t="shared" si="2"/>
        <v>25</v>
      </c>
      <c r="F40" s="13">
        <v>13</v>
      </c>
      <c r="G40" s="10"/>
      <c r="H40" s="14">
        <f t="shared" si="1"/>
        <v>12.5</v>
      </c>
    </row>
    <row r="41" spans="1:8" x14ac:dyDescent="0.25">
      <c r="A41" s="3" t="s">
        <v>89</v>
      </c>
      <c r="B41" s="3" t="s">
        <v>90</v>
      </c>
      <c r="C41" s="11">
        <v>12</v>
      </c>
      <c r="D41" s="12" t="s">
        <v>204</v>
      </c>
      <c r="E41" s="12">
        <f t="shared" si="2"/>
        <v>16</v>
      </c>
      <c r="F41" s="13">
        <v>4</v>
      </c>
      <c r="G41" s="10"/>
      <c r="H41" s="14">
        <f t="shared" si="1"/>
        <v>8</v>
      </c>
    </row>
    <row r="42" spans="1:8" ht="28" x14ac:dyDescent="0.25">
      <c r="A42" s="3" t="s">
        <v>91</v>
      </c>
      <c r="B42" s="3" t="s">
        <v>92</v>
      </c>
      <c r="C42" s="11">
        <v>12</v>
      </c>
      <c r="D42" s="12" t="s">
        <v>205</v>
      </c>
      <c r="E42" s="12">
        <f t="shared" si="2"/>
        <v>38</v>
      </c>
      <c r="F42" s="13">
        <v>26</v>
      </c>
      <c r="G42" s="10"/>
      <c r="H42" s="14">
        <f t="shared" si="1"/>
        <v>19</v>
      </c>
    </row>
    <row r="43" spans="1:8" x14ac:dyDescent="0.25">
      <c r="A43" s="3" t="s">
        <v>93</v>
      </c>
      <c r="B43" s="3" t="s">
        <v>94</v>
      </c>
      <c r="C43" s="11">
        <v>12</v>
      </c>
      <c r="D43" s="12" t="s">
        <v>206</v>
      </c>
      <c r="E43" s="12">
        <f t="shared" si="2"/>
        <v>25</v>
      </c>
      <c r="F43" s="13">
        <v>13</v>
      </c>
      <c r="G43" s="10"/>
      <c r="H43" s="14">
        <f t="shared" si="1"/>
        <v>12.5</v>
      </c>
    </row>
    <row r="44" spans="1:8" x14ac:dyDescent="0.25">
      <c r="A44" s="3" t="s">
        <v>95</v>
      </c>
      <c r="B44" s="3" t="s">
        <v>96</v>
      </c>
      <c r="C44" s="11">
        <v>12</v>
      </c>
      <c r="D44" s="12" t="s">
        <v>207</v>
      </c>
      <c r="E44" s="12">
        <f t="shared" si="2"/>
        <v>20</v>
      </c>
      <c r="F44" s="13">
        <v>8</v>
      </c>
      <c r="G44" s="10"/>
      <c r="H44" s="14">
        <f t="shared" si="1"/>
        <v>10</v>
      </c>
    </row>
    <row r="45" spans="1:8" x14ac:dyDescent="0.25">
      <c r="A45" s="3" t="s">
        <v>97</v>
      </c>
      <c r="B45" s="3" t="s">
        <v>98</v>
      </c>
      <c r="C45" s="11">
        <v>12</v>
      </c>
      <c r="D45" s="12" t="s">
        <v>208</v>
      </c>
      <c r="E45" s="12">
        <f t="shared" si="2"/>
        <v>26</v>
      </c>
      <c r="F45" s="13">
        <v>14</v>
      </c>
      <c r="G45" s="10"/>
      <c r="H45" s="14">
        <f t="shared" si="1"/>
        <v>13</v>
      </c>
    </row>
    <row r="46" spans="1:8" x14ac:dyDescent="0.25">
      <c r="A46" s="3" t="s">
        <v>99</v>
      </c>
      <c r="B46" s="3" t="s">
        <v>100</v>
      </c>
      <c r="C46" s="11">
        <v>12</v>
      </c>
      <c r="D46" s="12" t="s">
        <v>209</v>
      </c>
      <c r="E46" s="12">
        <f t="shared" si="2"/>
        <v>20</v>
      </c>
      <c r="F46" s="13">
        <v>8</v>
      </c>
      <c r="G46" s="15"/>
      <c r="H46" s="14">
        <f t="shared" si="1"/>
        <v>10</v>
      </c>
    </row>
    <row r="47" spans="1:8" x14ac:dyDescent="0.25">
      <c r="A47" s="3" t="s">
        <v>101</v>
      </c>
      <c r="B47" s="3" t="s">
        <v>102</v>
      </c>
      <c r="C47" s="11">
        <v>12</v>
      </c>
      <c r="D47" s="12" t="s">
        <v>226</v>
      </c>
      <c r="E47" s="12">
        <f t="shared" si="2"/>
        <v>23</v>
      </c>
      <c r="F47" s="13">
        <v>11</v>
      </c>
      <c r="G47" s="15"/>
      <c r="H47" s="14">
        <f t="shared" si="1"/>
        <v>11.5</v>
      </c>
    </row>
    <row r="48" spans="1:8" x14ac:dyDescent="0.25">
      <c r="A48" s="3" t="s">
        <v>103</v>
      </c>
      <c r="B48" s="3" t="s">
        <v>104</v>
      </c>
      <c r="C48" s="11">
        <v>12</v>
      </c>
      <c r="D48" s="12" t="s">
        <v>210</v>
      </c>
      <c r="E48" s="12">
        <f t="shared" si="2"/>
        <v>40</v>
      </c>
      <c r="F48" s="13">
        <v>28</v>
      </c>
      <c r="G48" s="15"/>
      <c r="H48" s="14">
        <f t="shared" si="1"/>
        <v>20</v>
      </c>
    </row>
    <row r="49" spans="1:8" x14ac:dyDescent="0.25">
      <c r="A49" s="3" t="s">
        <v>105</v>
      </c>
      <c r="B49" s="3" t="s">
        <v>106</v>
      </c>
      <c r="C49" s="11">
        <v>12</v>
      </c>
      <c r="D49" s="12" t="s">
        <v>211</v>
      </c>
      <c r="E49" s="12">
        <f t="shared" si="2"/>
        <v>38</v>
      </c>
      <c r="F49" s="13">
        <v>26</v>
      </c>
      <c r="G49" s="15"/>
      <c r="H49" s="14">
        <f t="shared" si="1"/>
        <v>19</v>
      </c>
    </row>
    <row r="50" spans="1:8" x14ac:dyDescent="0.25">
      <c r="A50" s="3" t="s">
        <v>108</v>
      </c>
      <c r="B50" s="3" t="s">
        <v>109</v>
      </c>
      <c r="C50" s="11">
        <v>12</v>
      </c>
      <c r="D50" s="12" t="s">
        <v>212</v>
      </c>
      <c r="E50" s="12">
        <f t="shared" si="2"/>
        <v>33</v>
      </c>
      <c r="F50" s="13">
        <v>21</v>
      </c>
      <c r="G50" s="15"/>
      <c r="H50" s="14">
        <f t="shared" si="1"/>
        <v>16.5</v>
      </c>
    </row>
    <row r="51" spans="1:8" x14ac:dyDescent="0.25">
      <c r="A51" s="3" t="s">
        <v>110</v>
      </c>
      <c r="B51" s="3" t="s">
        <v>111</v>
      </c>
      <c r="C51" s="11">
        <v>12</v>
      </c>
      <c r="D51" s="12" t="s">
        <v>213</v>
      </c>
      <c r="E51" s="12">
        <f t="shared" si="2"/>
        <v>32</v>
      </c>
      <c r="F51" s="13">
        <v>20</v>
      </c>
      <c r="G51" s="15"/>
      <c r="H51" s="14">
        <f t="shared" si="1"/>
        <v>16</v>
      </c>
    </row>
    <row r="52" spans="1:8" x14ac:dyDescent="0.25">
      <c r="A52" s="3" t="s">
        <v>113</v>
      </c>
      <c r="B52" s="3" t="s">
        <v>114</v>
      </c>
      <c r="C52" s="11">
        <v>12</v>
      </c>
      <c r="D52" s="15" t="s">
        <v>214</v>
      </c>
      <c r="E52" s="12">
        <f t="shared" si="2"/>
        <v>17</v>
      </c>
      <c r="F52" s="13">
        <v>5</v>
      </c>
      <c r="G52" s="15"/>
      <c r="H52" s="14">
        <f t="shared" si="1"/>
        <v>8.5</v>
      </c>
    </row>
  </sheetData>
  <phoneticPr fontId="14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tabSelected="1" topLeftCell="A22" zoomScale="85" zoomScaleNormal="85" workbookViewId="0">
      <selection activeCell="P37" sqref="P37"/>
    </sheetView>
  </sheetViews>
  <sheetFormatPr defaultColWidth="9" defaultRowHeight="17.5" x14ac:dyDescent="0.25"/>
  <cols>
    <col min="1" max="2" width="16.453125" customWidth="1"/>
    <col min="3" max="3" width="13.453125" style="1" customWidth="1"/>
    <col min="4" max="4" width="20.90625" style="1" customWidth="1"/>
    <col min="5" max="5" width="12.36328125" style="1" customWidth="1"/>
    <col min="6" max="6" width="14.08984375" style="1" customWidth="1"/>
    <col min="7" max="7" width="13.7265625" style="1" customWidth="1"/>
    <col min="8" max="8" width="9.08984375"/>
  </cols>
  <sheetData>
    <row r="1" spans="1:8" ht="29.5" customHeight="1" x14ac:dyDescent="0.25">
      <c r="A1" s="2" t="s">
        <v>0</v>
      </c>
      <c r="B1" s="2" t="s">
        <v>1</v>
      </c>
      <c r="C1" s="3" t="s">
        <v>215</v>
      </c>
      <c r="D1" s="3" t="s">
        <v>216</v>
      </c>
      <c r="E1" s="3" t="s">
        <v>217</v>
      </c>
      <c r="F1" s="3" t="s">
        <v>218</v>
      </c>
      <c r="G1" s="3" t="s">
        <v>4</v>
      </c>
      <c r="H1" s="2" t="s">
        <v>139</v>
      </c>
    </row>
    <row r="2" spans="1:8" x14ac:dyDescent="0.25">
      <c r="A2" s="3" t="s">
        <v>110</v>
      </c>
      <c r="B2" s="3" t="s">
        <v>111</v>
      </c>
      <c r="C2" s="3">
        <f>思想!H51</f>
        <v>18</v>
      </c>
      <c r="D2" s="3">
        <f>成绩!Z51</f>
        <v>43.768909099727495</v>
      </c>
      <c r="E2" s="3">
        <f>科研!F51</f>
        <v>10.819672131147541</v>
      </c>
      <c r="F2" s="3">
        <f>体美!H51</f>
        <v>16</v>
      </c>
      <c r="G2" s="3">
        <f>C2+D2+E2+F2</f>
        <v>88.588581230875036</v>
      </c>
      <c r="H2">
        <v>1</v>
      </c>
    </row>
    <row r="3" spans="1:8" x14ac:dyDescent="0.25">
      <c r="A3" s="3" t="s">
        <v>8</v>
      </c>
      <c r="B3" s="3" t="s">
        <v>9</v>
      </c>
      <c r="C3" s="3">
        <f>思想!H2</f>
        <v>20</v>
      </c>
      <c r="D3" s="3">
        <f>成绩!Z2</f>
        <v>45</v>
      </c>
      <c r="E3" s="3">
        <f>科研!F2</f>
        <v>3.3605901639344258</v>
      </c>
      <c r="F3" s="3">
        <f>体美!H2</f>
        <v>19</v>
      </c>
      <c r="G3" s="3">
        <f>C3+D3+E3+F3</f>
        <v>87.360590163934432</v>
      </c>
      <c r="H3">
        <v>2</v>
      </c>
    </row>
    <row r="4" spans="1:8" x14ac:dyDescent="0.25">
      <c r="A4" s="3" t="s">
        <v>67</v>
      </c>
      <c r="B4" s="3" t="s">
        <v>68</v>
      </c>
      <c r="C4" s="3">
        <f>思想!H30</f>
        <v>14</v>
      </c>
      <c r="D4" s="3">
        <f>成绩!Z30</f>
        <v>43.529355627728428</v>
      </c>
      <c r="E4" s="3">
        <f>科研!F30</f>
        <v>10.819672131147541</v>
      </c>
      <c r="F4" s="3">
        <f>体美!H30</f>
        <v>15</v>
      </c>
      <c r="G4" s="3">
        <f>C4+D4+E4+F4</f>
        <v>83.349027758875962</v>
      </c>
      <c r="H4">
        <v>3</v>
      </c>
    </row>
    <row r="5" spans="1:8" x14ac:dyDescent="0.25">
      <c r="A5" s="3" t="s">
        <v>103</v>
      </c>
      <c r="B5" s="3" t="s">
        <v>104</v>
      </c>
      <c r="C5" s="3">
        <f>思想!H48</f>
        <v>14</v>
      </c>
      <c r="D5" s="3">
        <f>成绩!Z48</f>
        <v>44.261450750051822</v>
      </c>
      <c r="E5" s="3">
        <f>科研!F48</f>
        <v>4.9180327868852451</v>
      </c>
      <c r="F5" s="3">
        <f>体美!H48</f>
        <v>20</v>
      </c>
      <c r="G5" s="3">
        <f>C5+D5+E5+F5</f>
        <v>83.17948353693707</v>
      </c>
      <c r="H5">
        <v>4</v>
      </c>
    </row>
    <row r="6" spans="1:8" x14ac:dyDescent="0.25">
      <c r="A6" s="3" t="s">
        <v>105</v>
      </c>
      <c r="B6" s="3" t="s">
        <v>106</v>
      </c>
      <c r="C6" s="3">
        <f>思想!H49</f>
        <v>16</v>
      </c>
      <c r="D6" s="3">
        <f>成绩!Z49</f>
        <v>44.053897215789277</v>
      </c>
      <c r="E6" s="3">
        <f>科研!F49</f>
        <v>2.4590163934426226</v>
      </c>
      <c r="F6" s="3">
        <f>体美!H49</f>
        <v>19</v>
      </c>
      <c r="G6" s="3">
        <f>C6+D6+E6+F6</f>
        <v>81.512913609231902</v>
      </c>
      <c r="H6">
        <v>5</v>
      </c>
    </row>
    <row r="7" spans="1:8" x14ac:dyDescent="0.25">
      <c r="A7" s="3" t="s">
        <v>46</v>
      </c>
      <c r="B7" s="3" t="s">
        <v>47</v>
      </c>
      <c r="C7" s="3">
        <f>思想!H20</f>
        <v>14</v>
      </c>
      <c r="D7" s="3">
        <f>成绩!Z20</f>
        <v>42.833689522108386</v>
      </c>
      <c r="E7" s="3">
        <f>科研!F20</f>
        <v>15</v>
      </c>
      <c r="F7" s="3">
        <f>体美!H20</f>
        <v>9</v>
      </c>
      <c r="G7" s="3">
        <f>C7+D7+E7+F7</f>
        <v>80.833689522108386</v>
      </c>
      <c r="H7">
        <v>6</v>
      </c>
    </row>
    <row r="8" spans="1:8" x14ac:dyDescent="0.25">
      <c r="A8" s="3" t="s">
        <v>91</v>
      </c>
      <c r="B8" s="3" t="s">
        <v>92</v>
      </c>
      <c r="C8" s="3">
        <f>思想!H42</f>
        <v>14</v>
      </c>
      <c r="D8" s="3">
        <f>成绩!Z42</f>
        <v>43.556421049138216</v>
      </c>
      <c r="E8" s="3">
        <f>科研!F42</f>
        <v>1.6392786885245902</v>
      </c>
      <c r="F8" s="3">
        <f>体美!H42</f>
        <v>19</v>
      </c>
      <c r="G8" s="3">
        <f>C8+D8+E8+F8</f>
        <v>78.195699737662807</v>
      </c>
      <c r="H8">
        <v>7</v>
      </c>
    </row>
    <row r="9" spans="1:8" x14ac:dyDescent="0.25">
      <c r="A9" s="3" t="s">
        <v>42</v>
      </c>
      <c r="B9" s="3" t="s">
        <v>43</v>
      </c>
      <c r="C9" s="3">
        <f>思想!H18</f>
        <v>14</v>
      </c>
      <c r="D9" s="3">
        <f>成绩!Z18</f>
        <v>43.477835866312006</v>
      </c>
      <c r="E9" s="3">
        <f>科研!F18</f>
        <v>2.4590163934426226</v>
      </c>
      <c r="F9" s="3">
        <f>体美!H18</f>
        <v>17</v>
      </c>
      <c r="G9" s="3">
        <f>C9+D9+E9+F9</f>
        <v>76.93685225975463</v>
      </c>
      <c r="H9">
        <v>8</v>
      </c>
    </row>
    <row r="10" spans="1:8" x14ac:dyDescent="0.25">
      <c r="A10" s="3" t="s">
        <v>54</v>
      </c>
      <c r="B10" s="3" t="s">
        <v>55</v>
      </c>
      <c r="C10" s="3">
        <f>思想!H24</f>
        <v>17</v>
      </c>
      <c r="D10" s="3">
        <f>成绩!Z24</f>
        <v>42.46267792514795</v>
      </c>
      <c r="E10" s="3">
        <f>科研!F24</f>
        <v>2.9508196721311473</v>
      </c>
      <c r="F10" s="3">
        <f>体美!H24</f>
        <v>14</v>
      </c>
      <c r="G10" s="3">
        <f>C10+D10+E10+F10</f>
        <v>76.413497597279104</v>
      </c>
      <c r="H10">
        <v>9</v>
      </c>
    </row>
    <row r="11" spans="1:8" x14ac:dyDescent="0.25">
      <c r="A11" s="3" t="s">
        <v>73</v>
      </c>
      <c r="B11" s="3" t="s">
        <v>74</v>
      </c>
      <c r="C11" s="3">
        <f>思想!H33</f>
        <v>14</v>
      </c>
      <c r="D11" s="3">
        <f>成绩!Z33</f>
        <v>43.043115381217696</v>
      </c>
      <c r="E11" s="3">
        <f>科研!F33</f>
        <v>0</v>
      </c>
      <c r="F11" s="3">
        <f>体美!H33</f>
        <v>19</v>
      </c>
      <c r="G11" s="3">
        <f>C11+D11+E11+F11</f>
        <v>76.043115381217689</v>
      </c>
      <c r="H11">
        <v>10</v>
      </c>
    </row>
    <row r="12" spans="1:8" x14ac:dyDescent="0.25">
      <c r="A12" s="3" t="s">
        <v>77</v>
      </c>
      <c r="B12" s="3" t="s">
        <v>78</v>
      </c>
      <c r="C12" s="3">
        <f>思想!H35</f>
        <v>14</v>
      </c>
      <c r="D12" s="3">
        <f>成绩!Z35</f>
        <v>43.661194815206422</v>
      </c>
      <c r="E12" s="3">
        <f>科研!F35</f>
        <v>0.24590163934426232</v>
      </c>
      <c r="F12" s="3">
        <f>体美!H35</f>
        <v>18</v>
      </c>
      <c r="G12" s="3">
        <f>C12+D12+E12+F12</f>
        <v>75.907096454550683</v>
      </c>
      <c r="H12">
        <v>11</v>
      </c>
    </row>
    <row r="13" spans="1:8" x14ac:dyDescent="0.25">
      <c r="A13" s="3" t="s">
        <v>50</v>
      </c>
      <c r="B13" s="3" t="s">
        <v>51</v>
      </c>
      <c r="C13" s="3">
        <f>思想!H22</f>
        <v>14</v>
      </c>
      <c r="D13" s="3">
        <f>成绩!Z22</f>
        <v>44.640620378335896</v>
      </c>
      <c r="E13" s="3">
        <f>科研!F22</f>
        <v>0.24590163934426232</v>
      </c>
      <c r="F13" s="3">
        <f>体美!H22</f>
        <v>16.5</v>
      </c>
      <c r="G13" s="3">
        <f>C13+D13+E13+F13</f>
        <v>75.386522017680164</v>
      </c>
      <c r="H13">
        <v>12</v>
      </c>
    </row>
    <row r="14" spans="1:8" x14ac:dyDescent="0.25">
      <c r="A14" s="3" t="s">
        <v>26</v>
      </c>
      <c r="B14" s="3" t="s">
        <v>27</v>
      </c>
      <c r="C14" s="3">
        <f>思想!H10</f>
        <v>14</v>
      </c>
      <c r="D14" s="3">
        <f>成绩!Z10</f>
        <v>42.766289217537995</v>
      </c>
      <c r="E14" s="3">
        <f>科研!F10</f>
        <v>10.819672131147541</v>
      </c>
      <c r="F14" s="3">
        <f>体美!H10</f>
        <v>7</v>
      </c>
      <c r="G14" s="3">
        <f>C14+D14+E14+F14</f>
        <v>74.585961348685544</v>
      </c>
      <c r="H14">
        <v>13</v>
      </c>
    </row>
    <row r="15" spans="1:8" x14ac:dyDescent="0.25">
      <c r="A15" s="3" t="s">
        <v>108</v>
      </c>
      <c r="B15" s="3" t="s">
        <v>109</v>
      </c>
      <c r="C15" s="3">
        <f>思想!H50</f>
        <v>14</v>
      </c>
      <c r="D15" s="3">
        <f>成绩!Z50</f>
        <v>43.611296832431584</v>
      </c>
      <c r="E15" s="3">
        <f>科研!F50</f>
        <v>0</v>
      </c>
      <c r="F15" s="3">
        <f>体美!H50</f>
        <v>16.5</v>
      </c>
      <c r="G15" s="3">
        <f>C15+D15+E15+F15</f>
        <v>74.111296832431577</v>
      </c>
      <c r="H15">
        <v>14</v>
      </c>
    </row>
    <row r="16" spans="1:8" x14ac:dyDescent="0.25">
      <c r="A16" s="3" t="s">
        <v>97</v>
      </c>
      <c r="B16" s="3" t="s">
        <v>98</v>
      </c>
      <c r="C16" s="3">
        <f>思想!H45</f>
        <v>14</v>
      </c>
      <c r="D16" s="3">
        <f>成绩!Z45</f>
        <v>43.86503834683603</v>
      </c>
      <c r="E16" s="3">
        <f>科研!F45</f>
        <v>2.9508196721311473</v>
      </c>
      <c r="F16" s="3">
        <f>体美!H45</f>
        <v>13</v>
      </c>
      <c r="G16" s="3">
        <f>C16+D16+E16+F16</f>
        <v>73.815858018967177</v>
      </c>
      <c r="H16">
        <v>15</v>
      </c>
    </row>
    <row r="17" spans="1:8" x14ac:dyDescent="0.25">
      <c r="A17" s="3" t="s">
        <v>18</v>
      </c>
      <c r="B17" s="3" t="s">
        <v>19</v>
      </c>
      <c r="C17" s="3">
        <f>思想!H6</f>
        <v>14</v>
      </c>
      <c r="D17" s="3">
        <f>成绩!Z6</f>
        <v>42.926923561031408</v>
      </c>
      <c r="E17" s="3">
        <f>科研!F6</f>
        <v>1.9672131147540985</v>
      </c>
      <c r="F17" s="3">
        <f>体美!H6</f>
        <v>14</v>
      </c>
      <c r="G17" s="3">
        <f>C17+D17+E17+F17</f>
        <v>72.894136675785504</v>
      </c>
      <c r="H17">
        <v>16</v>
      </c>
    </row>
    <row r="18" spans="1:8" x14ac:dyDescent="0.25">
      <c r="A18" s="3" t="s">
        <v>36</v>
      </c>
      <c r="B18" s="3" t="s">
        <v>37</v>
      </c>
      <c r="C18" s="3">
        <f>思想!H15</f>
        <v>14</v>
      </c>
      <c r="D18" s="3">
        <f>成绩!Z15</f>
        <v>43.531852106039949</v>
      </c>
      <c r="E18" s="3">
        <f>科研!F15</f>
        <v>2.4590163934426226</v>
      </c>
      <c r="F18" s="3">
        <f>体美!H15</f>
        <v>12.5</v>
      </c>
      <c r="G18" s="3">
        <f>C18+D18+E18+F18</f>
        <v>72.490868499482573</v>
      </c>
      <c r="H18">
        <v>17</v>
      </c>
    </row>
    <row r="19" spans="1:8" x14ac:dyDescent="0.25">
      <c r="A19" s="3" t="s">
        <v>95</v>
      </c>
      <c r="B19" s="3" t="s">
        <v>96</v>
      </c>
      <c r="C19" s="3">
        <f>思想!H44</f>
        <v>14</v>
      </c>
      <c r="D19" s="3">
        <f>成绩!Z44</f>
        <v>42.946166398174903</v>
      </c>
      <c r="E19" s="3">
        <f>科研!F44</f>
        <v>5.4098360655737707</v>
      </c>
      <c r="F19" s="3">
        <f>体美!H44</f>
        <v>10</v>
      </c>
      <c r="G19" s="3">
        <f>C19+D19+E19+F19</f>
        <v>72.356002463748666</v>
      </c>
      <c r="H19">
        <v>18</v>
      </c>
    </row>
    <row r="20" spans="1:8" x14ac:dyDescent="0.25">
      <c r="A20" s="3" t="s">
        <v>20</v>
      </c>
      <c r="B20" s="3" t="s">
        <v>21</v>
      </c>
      <c r="C20" s="3">
        <f>思想!H7</f>
        <v>14</v>
      </c>
      <c r="D20" s="3">
        <f>成绩!Z7</f>
        <v>43.229545664402423</v>
      </c>
      <c r="E20" s="3">
        <f>科研!F7</f>
        <v>1.3114426229508196</v>
      </c>
      <c r="F20" s="3">
        <f>体美!H7</f>
        <v>13.5</v>
      </c>
      <c r="G20" s="3">
        <f>C20+D20+E20+F20</f>
        <v>72.040988287353244</v>
      </c>
      <c r="H20">
        <v>19</v>
      </c>
    </row>
    <row r="21" spans="1:8" x14ac:dyDescent="0.25">
      <c r="A21" s="3" t="s">
        <v>59</v>
      </c>
      <c r="B21" s="3" t="s">
        <v>60</v>
      </c>
      <c r="C21" s="3">
        <f>思想!H26</f>
        <v>14</v>
      </c>
      <c r="D21" s="3">
        <f>成绩!Z26</f>
        <v>43.729356529630124</v>
      </c>
      <c r="E21" s="3">
        <f>科研!F26</f>
        <v>0.24590163934426232</v>
      </c>
      <c r="F21" s="3">
        <f>体美!H26</f>
        <v>14</v>
      </c>
      <c r="G21" s="3">
        <f>C21+D21+E21+F21</f>
        <v>71.975258168974392</v>
      </c>
      <c r="H21">
        <v>20</v>
      </c>
    </row>
    <row r="22" spans="1:8" x14ac:dyDescent="0.25">
      <c r="A22" s="3" t="s">
        <v>61</v>
      </c>
      <c r="B22" s="3" t="s">
        <v>62</v>
      </c>
      <c r="C22" s="3">
        <f>思想!H27</f>
        <v>17</v>
      </c>
      <c r="D22" s="3">
        <f>成绩!Z27</f>
        <v>42.839621353202936</v>
      </c>
      <c r="E22" s="3">
        <f>科研!F27</f>
        <v>1.3114426229508196</v>
      </c>
      <c r="F22" s="3">
        <f>体美!H27</f>
        <v>10.5</v>
      </c>
      <c r="G22" s="3">
        <f>C22+D22+E22+F22</f>
        <v>71.65106397615375</v>
      </c>
      <c r="H22">
        <v>21</v>
      </c>
    </row>
    <row r="23" spans="1:8" x14ac:dyDescent="0.25">
      <c r="A23" s="3" t="s">
        <v>69</v>
      </c>
      <c r="B23" s="3" t="s">
        <v>70</v>
      </c>
      <c r="C23" s="3">
        <f>思想!H31</f>
        <v>14</v>
      </c>
      <c r="D23" s="3">
        <f>成绩!Z31</f>
        <v>43.144568568631762</v>
      </c>
      <c r="E23" s="3">
        <f>科研!F31</f>
        <v>1.3114426229508196</v>
      </c>
      <c r="F23" s="3">
        <f>体美!H31</f>
        <v>13</v>
      </c>
      <c r="G23" s="3">
        <f>C23+D23+E23+F23</f>
        <v>71.456011191582576</v>
      </c>
      <c r="H23">
        <v>22</v>
      </c>
    </row>
    <row r="24" spans="1:8" x14ac:dyDescent="0.25">
      <c r="A24" s="3" t="s">
        <v>57</v>
      </c>
      <c r="B24" s="3" t="s">
        <v>58</v>
      </c>
      <c r="C24" s="3">
        <f>思想!H25</f>
        <v>14</v>
      </c>
      <c r="D24" s="3">
        <f>成绩!Z25</f>
        <v>42.923956281978768</v>
      </c>
      <c r="E24" s="3">
        <f>科研!F25</f>
        <v>0</v>
      </c>
      <c r="F24" s="3">
        <f>体美!H25</f>
        <v>14.5</v>
      </c>
      <c r="G24" s="3">
        <f>C24+D24+E24+F24</f>
        <v>71.423956281978775</v>
      </c>
      <c r="H24">
        <v>23</v>
      </c>
    </row>
    <row r="25" spans="1:8" x14ac:dyDescent="0.25">
      <c r="A25" s="3" t="s">
        <v>40</v>
      </c>
      <c r="B25" s="3" t="s">
        <v>41</v>
      </c>
      <c r="C25" s="3">
        <f>思想!H17</f>
        <v>14</v>
      </c>
      <c r="D25" s="3">
        <f>成绩!Z17</f>
        <v>44.501189017058969</v>
      </c>
      <c r="E25" s="3">
        <f>科研!F17</f>
        <v>1.3114426229508196</v>
      </c>
      <c r="F25" s="3">
        <f>体美!H17</f>
        <v>11.5</v>
      </c>
      <c r="G25" s="3">
        <f>C25+D25+E25+F25</f>
        <v>71.312631640009783</v>
      </c>
      <c r="H25">
        <v>24</v>
      </c>
    </row>
    <row r="26" spans="1:8" x14ac:dyDescent="0.25">
      <c r="A26" s="3" t="s">
        <v>65</v>
      </c>
      <c r="B26" s="3" t="s">
        <v>66</v>
      </c>
      <c r="C26" s="3">
        <f>思想!H29</f>
        <v>14</v>
      </c>
      <c r="D26" s="3">
        <f>成绩!Z29</f>
        <v>41.763140223566097</v>
      </c>
      <c r="E26" s="3">
        <f>科研!F29</f>
        <v>1.6392786885245902</v>
      </c>
      <c r="F26" s="3">
        <f>体美!H29</f>
        <v>13.5</v>
      </c>
      <c r="G26" s="3">
        <f>C26+D26+E26+F26</f>
        <v>70.902418912090695</v>
      </c>
      <c r="H26">
        <v>25</v>
      </c>
    </row>
    <row r="27" spans="1:8" x14ac:dyDescent="0.25">
      <c r="A27" s="3" t="s">
        <v>63</v>
      </c>
      <c r="B27" s="3" t="s">
        <v>64</v>
      </c>
      <c r="C27" s="3">
        <f>思想!H28</f>
        <v>14</v>
      </c>
      <c r="D27" s="3">
        <f>成绩!Z28</f>
        <v>43.438562032041865</v>
      </c>
      <c r="E27" s="3">
        <f>科研!F28</f>
        <v>0.24590163934426232</v>
      </c>
      <c r="F27" s="3">
        <f>体美!H28</f>
        <v>13</v>
      </c>
      <c r="G27" s="3">
        <f>C27+D27+E27+F27</f>
        <v>70.684463671386126</v>
      </c>
      <c r="H27">
        <v>26</v>
      </c>
    </row>
    <row r="28" spans="1:8" x14ac:dyDescent="0.25">
      <c r="A28" s="3" t="s">
        <v>85</v>
      </c>
      <c r="B28" s="3" t="s">
        <v>86</v>
      </c>
      <c r="C28" s="3">
        <f>思想!H39</f>
        <v>14</v>
      </c>
      <c r="D28" s="3">
        <f>成绩!Z39</f>
        <v>43.192776784900161</v>
      </c>
      <c r="E28" s="3">
        <f>科研!F39</f>
        <v>2.1310819672131149</v>
      </c>
      <c r="F28" s="3">
        <f>体美!H39</f>
        <v>11</v>
      </c>
      <c r="G28" s="3">
        <f>C28+D28+E28+F28</f>
        <v>70.323858752113267</v>
      </c>
      <c r="H28">
        <v>27</v>
      </c>
    </row>
    <row r="29" spans="1:8" x14ac:dyDescent="0.25">
      <c r="A29" s="3" t="s">
        <v>99</v>
      </c>
      <c r="B29" s="3" t="s">
        <v>100</v>
      </c>
      <c r="C29" s="3">
        <f>思想!H46</f>
        <v>14</v>
      </c>
      <c r="D29" s="3">
        <f>成绩!Z46</f>
        <v>42.841087959184129</v>
      </c>
      <c r="E29" s="3">
        <f>科研!F46</f>
        <v>3.4426229508196724</v>
      </c>
      <c r="F29" s="3">
        <f>体美!H46</f>
        <v>10</v>
      </c>
      <c r="G29" s="3">
        <f>C29+D29+E29+F29</f>
        <v>70.283710910003805</v>
      </c>
      <c r="H29">
        <v>28</v>
      </c>
    </row>
    <row r="30" spans="1:8" x14ac:dyDescent="0.25">
      <c r="A30" s="3" t="s">
        <v>93</v>
      </c>
      <c r="B30" s="3" t="s">
        <v>94</v>
      </c>
      <c r="C30" s="3">
        <f>思想!H43</f>
        <v>14</v>
      </c>
      <c r="D30" s="3">
        <f>成绩!Z43</f>
        <v>43.444963660380651</v>
      </c>
      <c r="E30" s="3">
        <f>科研!F43</f>
        <v>0.24590163934426232</v>
      </c>
      <c r="F30" s="3">
        <f>体美!H43</f>
        <v>12.5</v>
      </c>
      <c r="G30" s="3">
        <f>C30+D30+E30+F30</f>
        <v>70.190865299724919</v>
      </c>
      <c r="H30">
        <v>29</v>
      </c>
    </row>
    <row r="31" spans="1:8" x14ac:dyDescent="0.25">
      <c r="A31" s="3" t="s">
        <v>38</v>
      </c>
      <c r="B31" s="3" t="s">
        <v>39</v>
      </c>
      <c r="C31" s="3">
        <f>思想!H16</f>
        <v>14</v>
      </c>
      <c r="D31" s="3">
        <f>成绩!Z16</f>
        <v>43.63514331473678</v>
      </c>
      <c r="E31" s="3">
        <f>科研!F16</f>
        <v>0</v>
      </c>
      <c r="F31" s="3">
        <f>体美!H16</f>
        <v>12.5</v>
      </c>
      <c r="G31" s="3">
        <f>C31+D31+E31+F31</f>
        <v>70.13514331473678</v>
      </c>
      <c r="H31">
        <v>30</v>
      </c>
    </row>
    <row r="32" spans="1:8" x14ac:dyDescent="0.25">
      <c r="A32" s="3" t="s">
        <v>101</v>
      </c>
      <c r="B32" s="3" t="s">
        <v>102</v>
      </c>
      <c r="C32" s="3">
        <f>思想!H47</f>
        <v>14</v>
      </c>
      <c r="D32" s="3">
        <f>成绩!Z47</f>
        <v>43.745686075814383</v>
      </c>
      <c r="E32" s="3">
        <f>科研!F47</f>
        <v>0.24590163934426232</v>
      </c>
      <c r="F32" s="3">
        <f>体美!H47</f>
        <v>11.5</v>
      </c>
      <c r="G32" s="3">
        <f>C32+D32+E32+F32</f>
        <v>69.491587715158644</v>
      </c>
      <c r="H32">
        <v>31</v>
      </c>
    </row>
    <row r="33" spans="1:8" x14ac:dyDescent="0.25">
      <c r="A33" s="3" t="s">
        <v>87</v>
      </c>
      <c r="B33" s="3" t="s">
        <v>88</v>
      </c>
      <c r="C33" s="3">
        <f>思想!H40</f>
        <v>14</v>
      </c>
      <c r="D33" s="3">
        <f>成绩!Z40</f>
        <v>42.945159835911106</v>
      </c>
      <c r="E33" s="3">
        <f>科研!F40</f>
        <v>0</v>
      </c>
      <c r="F33" s="3">
        <f>体美!H40</f>
        <v>12.5</v>
      </c>
      <c r="G33" s="3">
        <f>C33+D33+E33+F33</f>
        <v>69.445159835911113</v>
      </c>
      <c r="H33">
        <v>32</v>
      </c>
    </row>
    <row r="34" spans="1:8" x14ac:dyDescent="0.25">
      <c r="A34" s="3" t="s">
        <v>81</v>
      </c>
      <c r="B34" s="3" t="s">
        <v>82</v>
      </c>
      <c r="C34" s="3">
        <f>思想!H37</f>
        <v>14</v>
      </c>
      <c r="D34" s="3">
        <f>成绩!Z37</f>
        <v>42.824320909187918</v>
      </c>
      <c r="E34" s="3">
        <f>科研!F37</f>
        <v>1.3114426229508196</v>
      </c>
      <c r="F34" s="3">
        <f>体美!H37</f>
        <v>11</v>
      </c>
      <c r="G34" s="3">
        <f>C34+D34+E34+F34</f>
        <v>69.135763532138739</v>
      </c>
      <c r="H34">
        <v>33</v>
      </c>
    </row>
    <row r="35" spans="1:8" x14ac:dyDescent="0.25">
      <c r="A35" s="3" t="s">
        <v>52</v>
      </c>
      <c r="B35" s="3" t="s">
        <v>53</v>
      </c>
      <c r="C35" s="3">
        <f>思想!H23</f>
        <v>14</v>
      </c>
      <c r="D35" s="3">
        <f>成绩!Z23</f>
        <v>42.686101139018213</v>
      </c>
      <c r="E35" s="3">
        <f>科研!F23</f>
        <v>1.3114426229508196</v>
      </c>
      <c r="F35" s="3">
        <f>体美!H23</f>
        <v>10.5</v>
      </c>
      <c r="G35" s="3">
        <f>C35+D35+E35+F35</f>
        <v>68.497543761969041</v>
      </c>
      <c r="H35">
        <v>34</v>
      </c>
    </row>
    <row r="36" spans="1:8" x14ac:dyDescent="0.25">
      <c r="A36" s="3" t="s">
        <v>22</v>
      </c>
      <c r="B36" s="3" t="s">
        <v>23</v>
      </c>
      <c r="C36" s="3">
        <f>思想!H8</f>
        <v>14</v>
      </c>
      <c r="D36" s="3">
        <f>成绩!Z8</f>
        <v>42.740421826987884</v>
      </c>
      <c r="E36" s="3">
        <f>科研!F8</f>
        <v>3.4426229508196724</v>
      </c>
      <c r="F36" s="3">
        <f>体美!H8</f>
        <v>8</v>
      </c>
      <c r="G36" s="3">
        <f>C36+D36+E36+F36</f>
        <v>68.183044777807567</v>
      </c>
      <c r="H36">
        <v>35</v>
      </c>
    </row>
    <row r="37" spans="1:8" x14ac:dyDescent="0.25">
      <c r="A37" s="3" t="s">
        <v>75</v>
      </c>
      <c r="B37" s="3" t="s">
        <v>76</v>
      </c>
      <c r="C37" s="3">
        <f>思想!H34</f>
        <v>14</v>
      </c>
      <c r="D37" s="3">
        <f>成绩!Z34</f>
        <v>42.643544424537943</v>
      </c>
      <c r="E37" s="3">
        <f>科研!F34</f>
        <v>1.9672131147540985</v>
      </c>
      <c r="F37" s="3">
        <f>体美!H34</f>
        <v>9.5</v>
      </c>
      <c r="G37" s="3">
        <f>C37+D37+E37+F37</f>
        <v>68.110757539292038</v>
      </c>
      <c r="H37">
        <v>36</v>
      </c>
    </row>
    <row r="38" spans="1:8" x14ac:dyDescent="0.25">
      <c r="A38" s="3" t="s">
        <v>71</v>
      </c>
      <c r="B38" s="3" t="s">
        <v>72</v>
      </c>
      <c r="C38" s="3">
        <f>思想!H32</f>
        <v>14</v>
      </c>
      <c r="D38" s="3">
        <f>成绩!Z32</f>
        <v>43.5441748343559</v>
      </c>
      <c r="E38" s="3">
        <f>科研!F32</f>
        <v>2.4590163934426226</v>
      </c>
      <c r="F38" s="3">
        <f>体美!H32</f>
        <v>8</v>
      </c>
      <c r="G38" s="3">
        <f>C38+D38+E38+F38</f>
        <v>68.003191227798524</v>
      </c>
      <c r="H38">
        <v>37</v>
      </c>
    </row>
    <row r="39" spans="1:8" x14ac:dyDescent="0.25">
      <c r="A39" s="3" t="s">
        <v>16</v>
      </c>
      <c r="B39" s="3" t="s">
        <v>17</v>
      </c>
      <c r="C39" s="3">
        <f>思想!H5</f>
        <v>14</v>
      </c>
      <c r="D39" s="3">
        <f>成绩!Z5</f>
        <v>37.058023225914972</v>
      </c>
      <c r="E39" s="3">
        <f>科研!F5</f>
        <v>2.4590163934426226</v>
      </c>
      <c r="F39" s="3">
        <f>体美!H5</f>
        <v>14</v>
      </c>
      <c r="G39" s="3">
        <f>C39+D39+E39+F39</f>
        <v>67.517039619357604</v>
      </c>
      <c r="H39">
        <v>38</v>
      </c>
    </row>
    <row r="40" spans="1:8" x14ac:dyDescent="0.25">
      <c r="A40" s="3" t="s">
        <v>79</v>
      </c>
      <c r="B40" s="3" t="s">
        <v>80</v>
      </c>
      <c r="C40" s="3">
        <f>思想!H36</f>
        <v>14</v>
      </c>
      <c r="D40" s="3">
        <f>成绩!Z36</f>
        <v>37.331259895860782</v>
      </c>
      <c r="E40" s="3">
        <f>科研!F36</f>
        <v>1.3114426229508196</v>
      </c>
      <c r="F40" s="3">
        <f>体美!H36</f>
        <v>14.5</v>
      </c>
      <c r="G40" s="3">
        <f>C40+D40+E40+F40</f>
        <v>67.142702518811603</v>
      </c>
      <c r="H40">
        <v>39</v>
      </c>
    </row>
    <row r="41" spans="1:8" x14ac:dyDescent="0.25">
      <c r="A41" s="3" t="s">
        <v>11</v>
      </c>
      <c r="B41" s="3" t="s">
        <v>12</v>
      </c>
      <c r="C41" s="3">
        <f>思想!H3</f>
        <v>14</v>
      </c>
      <c r="D41" s="3">
        <f>成绩!Z3</f>
        <v>43.707349969535962</v>
      </c>
      <c r="E41" s="3">
        <f>科研!F3</f>
        <v>0.24590163934426232</v>
      </c>
      <c r="F41" s="3">
        <f>体美!H3</f>
        <v>9</v>
      </c>
      <c r="G41" s="3">
        <f>C41+D41+E41+F41</f>
        <v>66.953251608880223</v>
      </c>
      <c r="H41">
        <v>40</v>
      </c>
    </row>
    <row r="42" spans="1:8" x14ac:dyDescent="0.25">
      <c r="A42" s="3" t="s">
        <v>24</v>
      </c>
      <c r="B42" s="3" t="s">
        <v>25</v>
      </c>
      <c r="C42" s="3">
        <f>思想!H9</f>
        <v>14</v>
      </c>
      <c r="D42" s="3">
        <f>成绩!Z9</f>
        <v>43.496954064919898</v>
      </c>
      <c r="E42" s="3">
        <f>科研!F9</f>
        <v>2.786852459016393</v>
      </c>
      <c r="F42" s="3">
        <f>体美!H9</f>
        <v>6.5</v>
      </c>
      <c r="G42" s="3">
        <f>C42+D42+E42+F42</f>
        <v>66.783806523936292</v>
      </c>
      <c r="H42">
        <v>41</v>
      </c>
    </row>
    <row r="43" spans="1:8" x14ac:dyDescent="0.25">
      <c r="A43" s="3" t="s">
        <v>113</v>
      </c>
      <c r="B43" s="3" t="s">
        <v>114</v>
      </c>
      <c r="C43" s="3">
        <f>思想!H52</f>
        <v>14</v>
      </c>
      <c r="D43" s="3">
        <f>成绩!Z52</f>
        <v>43.263601010493737</v>
      </c>
      <c r="E43" s="3">
        <f>科研!F52</f>
        <v>0.16386885245901639</v>
      </c>
      <c r="F43" s="3">
        <f>体美!H52</f>
        <v>8.5</v>
      </c>
      <c r="G43" s="3">
        <f>C43+D43+E43+F43</f>
        <v>65.927469862952762</v>
      </c>
      <c r="H43">
        <v>42</v>
      </c>
    </row>
    <row r="44" spans="1:8" x14ac:dyDescent="0.25">
      <c r="A44" s="3" t="s">
        <v>48</v>
      </c>
      <c r="B44" s="3" t="s">
        <v>49</v>
      </c>
      <c r="C44" s="3">
        <f>思想!H21</f>
        <v>14</v>
      </c>
      <c r="D44" s="3">
        <f>成绩!Z21</f>
        <v>43.064975385791051</v>
      </c>
      <c r="E44" s="3">
        <f>科研!F21</f>
        <v>0</v>
      </c>
      <c r="F44" s="3">
        <f>体美!H21</f>
        <v>8.5</v>
      </c>
      <c r="G44" s="3">
        <f>C44+D44+E44+F44</f>
        <v>65.564975385791058</v>
      </c>
      <c r="H44">
        <v>43</v>
      </c>
    </row>
    <row r="45" spans="1:8" x14ac:dyDescent="0.25">
      <c r="A45" s="3" t="s">
        <v>89</v>
      </c>
      <c r="B45" s="3" t="s">
        <v>90</v>
      </c>
      <c r="C45" s="3">
        <f>思想!H41</f>
        <v>14</v>
      </c>
      <c r="D45" s="3">
        <f>成绩!Z41</f>
        <v>42.582058612997699</v>
      </c>
      <c r="E45" s="3">
        <f>科研!F41</f>
        <v>0.16386885245901639</v>
      </c>
      <c r="F45" s="3">
        <f>体美!H41</f>
        <v>8</v>
      </c>
      <c r="G45" s="3">
        <f>C45+D45+E45+F45</f>
        <v>64.745927465456717</v>
      </c>
      <c r="H45">
        <v>44</v>
      </c>
    </row>
    <row r="46" spans="1:8" x14ac:dyDescent="0.25">
      <c r="A46" s="3" t="s">
        <v>83</v>
      </c>
      <c r="B46" s="3" t="s">
        <v>84</v>
      </c>
      <c r="C46" s="3">
        <f>思想!H38</f>
        <v>14</v>
      </c>
      <c r="D46" s="3">
        <f>成绩!Z38</f>
        <v>42.440719277416214</v>
      </c>
      <c r="E46" s="3">
        <f>科研!F38</f>
        <v>1.3114426229508196</v>
      </c>
      <c r="F46" s="3">
        <f>体美!H38</f>
        <v>6</v>
      </c>
      <c r="G46" s="3">
        <f>C46+D46+E46+F46</f>
        <v>63.752161900367035</v>
      </c>
      <c r="H46">
        <v>45</v>
      </c>
    </row>
    <row r="47" spans="1:8" x14ac:dyDescent="0.25">
      <c r="A47" s="3" t="s">
        <v>34</v>
      </c>
      <c r="B47" s="3" t="s">
        <v>35</v>
      </c>
      <c r="C47" s="3">
        <f>思想!H14</f>
        <v>14</v>
      </c>
      <c r="D47" s="3">
        <f>成绩!Z14</f>
        <v>42.724039734073187</v>
      </c>
      <c r="E47" s="3">
        <f>科研!F14</f>
        <v>0</v>
      </c>
      <c r="F47" s="3">
        <f>体美!H14</f>
        <v>6.5</v>
      </c>
      <c r="G47" s="3">
        <f>C47+D47+E47+F47</f>
        <v>63.224039734073187</v>
      </c>
      <c r="H47">
        <v>46</v>
      </c>
    </row>
    <row r="48" spans="1:8" x14ac:dyDescent="0.25">
      <c r="A48" s="3" t="s">
        <v>32</v>
      </c>
      <c r="B48" s="3" t="s">
        <v>33</v>
      </c>
      <c r="C48" s="3">
        <f>思想!H13</f>
        <v>14</v>
      </c>
      <c r="D48" s="3">
        <f>成绩!Z13</f>
        <v>36.571620743772911</v>
      </c>
      <c r="E48" s="3">
        <f>科研!F13</f>
        <v>0.16386885245901639</v>
      </c>
      <c r="F48" s="3">
        <f>体美!H13</f>
        <v>9.5</v>
      </c>
      <c r="G48" s="3">
        <f>C48+D48+E48+F48</f>
        <v>60.235489596231929</v>
      </c>
      <c r="H48">
        <v>47</v>
      </c>
    </row>
    <row r="49" spans="1:8" x14ac:dyDescent="0.25">
      <c r="A49" s="3" t="s">
        <v>30</v>
      </c>
      <c r="B49" s="3" t="s">
        <v>31</v>
      </c>
      <c r="C49" s="3">
        <f>思想!H12</f>
        <v>14</v>
      </c>
      <c r="D49" s="3">
        <f>成绩!Z12</f>
        <v>36.935373944327452</v>
      </c>
      <c r="E49" s="3">
        <f>科研!F12</f>
        <v>0</v>
      </c>
      <c r="F49" s="3">
        <f>体美!H12</f>
        <v>8.5</v>
      </c>
      <c r="G49" s="3">
        <f>C49+D49+E49+F49</f>
        <v>59.435373944327452</v>
      </c>
      <c r="H49">
        <v>48</v>
      </c>
    </row>
    <row r="50" spans="1:8" x14ac:dyDescent="0.25">
      <c r="A50" s="3" t="s">
        <v>44</v>
      </c>
      <c r="B50" s="3" t="s">
        <v>45</v>
      </c>
      <c r="C50" s="3">
        <f>思想!H19</f>
        <v>14</v>
      </c>
      <c r="D50" s="3">
        <f>成绩!Z19</f>
        <v>36.467043907091529</v>
      </c>
      <c r="E50" s="3">
        <f>科研!F19</f>
        <v>0.24590163934426232</v>
      </c>
      <c r="F50" s="3">
        <f>体美!H19</f>
        <v>8</v>
      </c>
      <c r="G50" s="3">
        <f>C50+D50+E50+F50</f>
        <v>58.71294554643579</v>
      </c>
      <c r="H50">
        <v>49</v>
      </c>
    </row>
    <row r="51" spans="1:8" x14ac:dyDescent="0.25">
      <c r="A51" s="3" t="s">
        <v>28</v>
      </c>
      <c r="B51" s="3" t="s">
        <v>29</v>
      </c>
      <c r="C51" s="3">
        <f>思想!H11</f>
        <v>14</v>
      </c>
      <c r="D51" s="3">
        <f>成绩!Z11</f>
        <v>35.920808664412171</v>
      </c>
      <c r="E51" s="3">
        <f>科研!F11</f>
        <v>1.6392786885245902</v>
      </c>
      <c r="F51" s="3">
        <f>体美!H11</f>
        <v>7</v>
      </c>
      <c r="G51" s="3">
        <f>C51+D51+E51+F51</f>
        <v>58.560087352936762</v>
      </c>
      <c r="H51">
        <v>50</v>
      </c>
    </row>
    <row r="52" spans="1:8" x14ac:dyDescent="0.25">
      <c r="A52" s="3" t="s">
        <v>14</v>
      </c>
      <c r="B52" s="3" t="s">
        <v>15</v>
      </c>
      <c r="C52" s="3">
        <f>思想!H4</f>
        <v>14</v>
      </c>
      <c r="D52" s="3">
        <f>成绩!Z4</f>
        <v>35.262046454548255</v>
      </c>
      <c r="E52" s="3">
        <f>科研!F4</f>
        <v>1.3114426229508196</v>
      </c>
      <c r="F52" s="3">
        <f>体美!H4</f>
        <v>6</v>
      </c>
      <c r="G52" s="3">
        <f>C52+D52+E52+F52</f>
        <v>56.573489077499076</v>
      </c>
      <c r="H52">
        <v>51</v>
      </c>
    </row>
  </sheetData>
  <sortState xmlns:xlrd2="http://schemas.microsoft.com/office/spreadsheetml/2017/richdata2" ref="A2:H52">
    <sortCondition descending="1" ref="G2:G52"/>
  </sortState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思想</vt:lpstr>
      <vt:lpstr>成绩</vt:lpstr>
      <vt:lpstr>科研</vt:lpstr>
      <vt:lpstr>体美</vt:lpstr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imager_shuai</dc:creator>
  <cp:lastModifiedBy>泽普 闫</cp:lastModifiedBy>
  <cp:lastPrinted>2022-09-18T09:51:00Z</cp:lastPrinted>
  <dcterms:created xsi:type="dcterms:W3CDTF">2022-09-11T10:12:00Z</dcterms:created>
  <dcterms:modified xsi:type="dcterms:W3CDTF">2025-09-17T08:42:56Z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0C560D979AF94A269FC5E1ABDCFA7AA5_13</vt:lpwstr>
  </property>
  <property fmtid="{D5CDD505-2E9C-101B-9397-08002B2CF9AE}" pid="3" name="KSOProductBuildVer">
    <vt:lpwstr>2052-12.1.0.22529</vt:lpwstr>
  </property>
</Properties>
</file>