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13044\Desktop\"/>
    </mc:Choice>
  </mc:AlternateContent>
  <xr:revisionPtr revIDLastSave="0" documentId="13_ncr:1_{D835A9F5-8173-4F69-93F9-1BE027971FC5}" xr6:coauthVersionLast="47" xr6:coauthVersionMax="47" xr10:uidLastSave="{00000000-0000-0000-0000-000000000000}"/>
  <bookViews>
    <workbookView xWindow="-110" yWindow="-110" windowWidth="25820" windowHeight="15500" activeTab="4" xr2:uid="{00000000-000D-0000-FFFF-FFFF00000000}"/>
  </bookViews>
  <sheets>
    <sheet name="思想" sheetId="1" r:id="rId1"/>
    <sheet name="课程成绩" sheetId="5" r:id="rId2"/>
    <sheet name="科研" sheetId="2" r:id="rId3"/>
    <sheet name="体美" sheetId="3" r:id="rId4"/>
    <sheet name="总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5" l="1"/>
  <c r="D17" i="5" l="1"/>
  <c r="U17" i="5"/>
  <c r="T17" i="5"/>
  <c r="S17" i="5"/>
  <c r="J17" i="5"/>
  <c r="K17" i="5"/>
  <c r="L17" i="5"/>
  <c r="M17" i="5"/>
  <c r="N17" i="5"/>
  <c r="O17" i="5"/>
  <c r="P17" i="5"/>
  <c r="Q17" i="5"/>
  <c r="I17" i="5"/>
  <c r="G17" i="5"/>
  <c r="F17" i="5"/>
  <c r="E17" i="5"/>
  <c r="C11" i="4" l="1"/>
  <c r="C5" i="4"/>
  <c r="C3" i="4"/>
  <c r="C7" i="4"/>
  <c r="C2" i="4"/>
  <c r="C8" i="4"/>
  <c r="C10" i="4"/>
  <c r="C12" i="4"/>
  <c r="C4" i="4"/>
  <c r="C6" i="4"/>
  <c r="C9" i="4"/>
  <c r="H12" i="5"/>
  <c r="H11" i="5"/>
  <c r="H10" i="5"/>
  <c r="H9" i="5"/>
  <c r="H8" i="5"/>
  <c r="H7" i="5"/>
  <c r="H6" i="5"/>
  <c r="H5" i="5"/>
  <c r="H4" i="5"/>
  <c r="H3" i="5"/>
  <c r="H2" i="5"/>
  <c r="G12" i="3"/>
  <c r="F6" i="4" s="1"/>
  <c r="E12" i="3"/>
  <c r="E11" i="3"/>
  <c r="E10" i="3"/>
  <c r="E9" i="3"/>
  <c r="E8" i="3"/>
  <c r="E7" i="3"/>
  <c r="G5" i="3" s="1"/>
  <c r="F3" i="4" s="1"/>
  <c r="G6" i="3"/>
  <c r="F7" i="4" s="1"/>
  <c r="E6" i="3"/>
  <c r="E5" i="3"/>
  <c r="E4" i="3"/>
  <c r="E3" i="3"/>
  <c r="E2" i="3"/>
  <c r="F12" i="2"/>
  <c r="E6" i="4" s="1"/>
  <c r="F11" i="2"/>
  <c r="E4" i="4" s="1"/>
  <c r="F10" i="2"/>
  <c r="E12" i="4" s="1"/>
  <c r="F9" i="2"/>
  <c r="E10" i="4" s="1"/>
  <c r="F8" i="2"/>
  <c r="E8" i="4" s="1"/>
  <c r="F7" i="2"/>
  <c r="E2" i="4" s="1"/>
  <c r="F6" i="2"/>
  <c r="E7" i="4" s="1"/>
  <c r="F5" i="2"/>
  <c r="E3" i="4" s="1"/>
  <c r="F4" i="2"/>
  <c r="E5" i="4" s="1"/>
  <c r="F3" i="2"/>
  <c r="E11" i="4" s="1"/>
  <c r="F2" i="2"/>
  <c r="E9" i="4" s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G2" i="1"/>
  <c r="E2" i="1"/>
  <c r="G11" i="3" l="1"/>
  <c r="F4" i="4" s="1"/>
  <c r="G7" i="3"/>
  <c r="F2" i="4" s="1"/>
  <c r="G8" i="3"/>
  <c r="F8" i="4" s="1"/>
  <c r="G9" i="3"/>
  <c r="F10" i="4" s="1"/>
  <c r="G10" i="3"/>
  <c r="F12" i="4" s="1"/>
  <c r="G2" i="3"/>
  <c r="F9" i="4" s="1"/>
  <c r="G3" i="3"/>
  <c r="F11" i="4" s="1"/>
  <c r="G4" i="3"/>
  <c r="F5" i="4" s="1"/>
  <c r="I18" i="5"/>
  <c r="W12" i="5" s="1"/>
  <c r="X12" i="5" s="1"/>
  <c r="W10" i="5" l="1"/>
  <c r="X10" i="5" s="1"/>
  <c r="W8" i="5"/>
  <c r="X8" i="5" s="1"/>
  <c r="W7" i="5"/>
  <c r="X7" i="5" s="1"/>
  <c r="W3" i="5"/>
  <c r="X3" i="5" s="1"/>
  <c r="W4" i="5"/>
  <c r="X4" i="5" s="1"/>
  <c r="W5" i="5"/>
  <c r="X5" i="5" s="1"/>
  <c r="W6" i="5"/>
  <c r="X6" i="5" s="1"/>
  <c r="W9" i="5"/>
  <c r="X9" i="5" s="1"/>
  <c r="W11" i="5"/>
  <c r="X11" i="5" s="1"/>
  <c r="W2" i="5"/>
  <c r="X2" i="5" s="1"/>
  <c r="Y2" i="5" l="1"/>
  <c r="Y3" i="5"/>
  <c r="Y6" i="5"/>
  <c r="Y8" i="5"/>
  <c r="D8" i="4" s="1"/>
  <c r="Y9" i="5"/>
  <c r="D10" i="4" s="1"/>
  <c r="Y4" i="5"/>
  <c r="Y10" i="5"/>
  <c r="D12" i="4" s="1"/>
  <c r="Y11" i="5"/>
  <c r="Y5" i="5"/>
  <c r="D3" i="4" s="1"/>
  <c r="Y7" i="5"/>
  <c r="Y12" i="5"/>
  <c r="D7" i="4" l="1"/>
  <c r="D11" i="4"/>
  <c r="D9" i="4"/>
  <c r="G11" i="4"/>
  <c r="D6" i="4"/>
  <c r="G6" i="4" s="1"/>
  <c r="D2" i="4"/>
  <c r="G2" i="4" s="1"/>
  <c r="D4" i="4"/>
  <c r="G4" i="4" s="1"/>
  <c r="G9" i="4"/>
  <c r="D5" i="4"/>
  <c r="G5" i="4" s="1"/>
  <c r="G10" i="4"/>
  <c r="G7" i="4"/>
  <c r="G3" i="4"/>
  <c r="G12" i="4"/>
  <c r="G8" i="4"/>
</calcChain>
</file>

<file path=xl/sharedStrings.xml><?xml version="1.0" encoding="utf-8"?>
<sst xmlns="http://schemas.openxmlformats.org/spreadsheetml/2006/main" count="199" uniqueCount="87">
  <si>
    <t>学号</t>
  </si>
  <si>
    <t>姓名</t>
  </si>
  <si>
    <t>基础分</t>
  </si>
  <si>
    <t>个人加分项</t>
  </si>
  <si>
    <t>总分</t>
  </si>
  <si>
    <t>个人附件总分</t>
  </si>
  <si>
    <t>思想归一化</t>
  </si>
  <si>
    <t>2422183001</t>
  </si>
  <si>
    <t>朱佳莉</t>
  </si>
  <si>
    <t>无处分+2，</t>
  </si>
  <si>
    <t>2422183002</t>
  </si>
  <si>
    <t>罗文雪</t>
  </si>
  <si>
    <t>2422183003</t>
  </si>
  <si>
    <t>王永希</t>
  </si>
  <si>
    <t>2422183004</t>
  </si>
  <si>
    <t>张思冰</t>
  </si>
  <si>
    <t>无处分+2，院级新闻稿+1；优秀团员+3</t>
  </si>
  <si>
    <t>2422183005</t>
  </si>
  <si>
    <t>王鑫</t>
  </si>
  <si>
    <t>2422183006</t>
  </si>
  <si>
    <t>符鹏翼</t>
  </si>
  <si>
    <t>无处分+2，优秀团员+3；院级新闻稿（两个）+3</t>
  </si>
  <si>
    <t>2422183007</t>
  </si>
  <si>
    <t>李政杨</t>
  </si>
  <si>
    <t>2422183008</t>
  </si>
  <si>
    <t>闫雪莹</t>
  </si>
  <si>
    <t>2422183009</t>
  </si>
  <si>
    <t>黄晨</t>
  </si>
  <si>
    <t>2422183010</t>
  </si>
  <si>
    <t>冯雪梅</t>
  </si>
  <si>
    <t>2422183011</t>
  </si>
  <si>
    <t>岳庆华</t>
  </si>
  <si>
    <t>公共课归一化成绩</t>
  </si>
  <si>
    <t>软件无线电技术</t>
  </si>
  <si>
    <t>总学分</t>
  </si>
  <si>
    <t>专业课归一化成绩</t>
  </si>
  <si>
    <t>课程归一化成绩</t>
  </si>
  <si>
    <t>排名</t>
  </si>
  <si>
    <t>选课人数</t>
  </si>
  <si>
    <t>单科平均成绩</t>
  </si>
  <si>
    <t>各科总平均成绩</t>
  </si>
  <si>
    <t>学分</t>
  </si>
  <si>
    <t>科研总成绩</t>
  </si>
  <si>
    <t>科研归一化</t>
  </si>
  <si>
    <t>研电赛省一（两人）+30</t>
  </si>
  <si>
    <t>研电赛校级（两人）+3</t>
  </si>
  <si>
    <t>研电赛省级（三人）+1.666</t>
  </si>
  <si>
    <t>研电赛省二（三人）+16.666</t>
  </si>
  <si>
    <t>研电赛国三（二人）+30；专利受理（两个）+30</t>
  </si>
  <si>
    <t>研电赛省三（两人）+20</t>
  </si>
  <si>
    <t>研电赛国三（二人）+30</t>
  </si>
  <si>
    <t>研电赛省二（三人）+16.666；专利受理+15；</t>
  </si>
  <si>
    <t>体美附加分</t>
  </si>
  <si>
    <t>体美归一化</t>
  </si>
  <si>
    <t>迎新志愿者+1，讲座+9</t>
  </si>
  <si>
    <t>排球比赛+3；趣味运动会+3，迎新志愿者+1，讲座+16</t>
  </si>
  <si>
    <t>排球比赛+3；团支书+8，迎新志愿者+1，讲座+16</t>
  </si>
  <si>
    <t>排球比赛（未上场）+2；运动会方阵+2；科技文化节法学院+2；院研会主席+6，迎新志愿者+1，讲座+14</t>
  </si>
  <si>
    <t>趣味运动会+3;运动会方阵+2;国家安全日观众+1，迎新志愿者+1，讲座+12</t>
  </si>
  <si>
    <t>趣味运动会（滚轮胎）+3；拔河比赛+3，迎新志愿者+1，讲座+11</t>
  </si>
  <si>
    <t>国家安全观众+1，迎新志愿者+1，讲座+9</t>
  </si>
  <si>
    <t>党支部+5，讲座+1</t>
  </si>
  <si>
    <t>羽毛球比赛（未上场）+2；国家安全观众+1；院研会委员+3，迎新志愿者+1，讲座+19</t>
  </si>
  <si>
    <t>迎新志愿者+1，讲座+11</t>
  </si>
  <si>
    <t>成绩（45）</t>
  </si>
  <si>
    <t>科研（15）</t>
  </si>
  <si>
    <t>体美（20）</t>
  </si>
  <si>
    <t>总成绩</t>
  </si>
  <si>
    <r>
      <t>英语</t>
    </r>
    <r>
      <rPr>
        <sz val="10"/>
        <rFont val="Arial"/>
        <family val="2"/>
      </rPr>
      <t>4</t>
    </r>
  </si>
  <si>
    <r>
      <t>新时代中国特色社会主义理论与实践（学硕）</t>
    </r>
    <r>
      <rPr>
        <sz val="10"/>
        <rFont val="Arial"/>
        <family val="2"/>
      </rPr>
      <t>2</t>
    </r>
  </si>
  <si>
    <r>
      <t>科研伦理与学术规范（线上课程）</t>
    </r>
    <r>
      <rPr>
        <sz val="10"/>
        <rFont val="Arial"/>
        <family val="2"/>
      </rPr>
      <t>1</t>
    </r>
  </si>
  <si>
    <r>
      <t>自然辩证法概论</t>
    </r>
    <r>
      <rPr>
        <sz val="10"/>
        <rFont val="Arial"/>
        <family val="2"/>
      </rPr>
      <t>1</t>
    </r>
  </si>
  <si>
    <r>
      <t>研究生素养课</t>
    </r>
    <r>
      <rPr>
        <sz val="10"/>
        <rFont val="Arial"/>
        <family val="2"/>
      </rPr>
      <t>——</t>
    </r>
    <r>
      <rPr>
        <sz val="10"/>
        <rFont val="宋体"/>
        <family val="3"/>
        <charset val="134"/>
      </rPr>
      <t>积极心理与情绪智慧（线上课程）</t>
    </r>
    <r>
      <rPr>
        <sz val="10"/>
        <rFont val="Arial"/>
        <family val="2"/>
      </rPr>
      <t>1</t>
    </r>
  </si>
  <si>
    <r>
      <t>随机过程与数理统计</t>
    </r>
    <r>
      <rPr>
        <sz val="10"/>
        <rFont val="Arial"/>
        <family val="2"/>
      </rPr>
      <t>3</t>
    </r>
  </si>
  <si>
    <t>工程伦理2</t>
  </si>
  <si>
    <r>
      <t>波导光学</t>
    </r>
    <r>
      <rPr>
        <sz val="10"/>
        <rFont val="Arial"/>
        <family val="2"/>
      </rPr>
      <t>3</t>
    </r>
  </si>
  <si>
    <r>
      <t>微电子技术及应用</t>
    </r>
    <r>
      <rPr>
        <sz val="10"/>
        <rFont val="Arial"/>
        <family val="2"/>
      </rPr>
      <t>3</t>
    </r>
  </si>
  <si>
    <r>
      <t>射频电路理论与应用</t>
    </r>
    <r>
      <rPr>
        <sz val="10"/>
        <rFont val="Arial"/>
        <family val="2"/>
      </rPr>
      <t>3</t>
    </r>
  </si>
  <si>
    <r>
      <t>科技论文写作指导</t>
    </r>
    <r>
      <rPr>
        <sz val="10"/>
        <rFont val="Arial"/>
        <family val="2"/>
      </rPr>
      <t>1</t>
    </r>
  </si>
  <si>
    <r>
      <t>现代数字信号处理</t>
    </r>
    <r>
      <rPr>
        <sz val="10"/>
        <rFont val="Arial"/>
        <family val="2"/>
      </rPr>
      <t>3</t>
    </r>
  </si>
  <si>
    <t>微电子材料与器件模拟2</t>
  </si>
  <si>
    <r>
      <t>电子电路系统设计</t>
    </r>
    <r>
      <rPr>
        <sz val="10"/>
        <rFont val="Arial"/>
        <family val="2"/>
      </rPr>
      <t>3</t>
    </r>
  </si>
  <si>
    <r>
      <t>光波导仿真</t>
    </r>
    <r>
      <rPr>
        <sz val="10"/>
        <rFont val="Arial"/>
        <family val="2"/>
      </rPr>
      <t>2</t>
    </r>
  </si>
  <si>
    <r>
      <t>智能控制理论</t>
    </r>
    <r>
      <rPr>
        <sz val="10"/>
        <rFont val="Arial"/>
        <family val="2"/>
      </rPr>
      <t>3</t>
    </r>
  </si>
  <si>
    <r>
      <t>器件半导体物理</t>
    </r>
    <r>
      <rPr>
        <sz val="10"/>
        <rFont val="Arial"/>
        <family val="2"/>
      </rPr>
      <t>3</t>
    </r>
  </si>
  <si>
    <t>助管+8，迎新志愿者+1，实验室安全观众+1，讲座+11</t>
    <phoneticPr fontId="9" type="noConversion"/>
  </si>
  <si>
    <t>专利受理（两个）+30，研电赛参与奖（3人）+1.666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</si>
</sst>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000000_);[Red]\(0.0000000\)"/>
    <numFmt numFmtId="177" formatCode="0.0000000_ "/>
    <numFmt numFmtId="178" formatCode="0.00000_);[Red]\(0.00000\)"/>
  </numFmts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0" borderId="0" xfId="0" applyFont="1" applyAlignment="1"/>
    <xf numFmtId="177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8" fontId="6" fillId="0" borderId="0" xfId="0" applyNumberFormat="1" applyFont="1">
      <alignment vertical="center"/>
    </xf>
    <xf numFmtId="178" fontId="0" fillId="0" borderId="0" xfId="0" applyNumberForma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workbookViewId="0">
      <selection activeCell="D24" sqref="D24"/>
    </sheetView>
  </sheetViews>
  <sheetFormatPr defaultColWidth="8.90625" defaultRowHeight="14" x14ac:dyDescent="0.25"/>
  <cols>
    <col min="1" max="1" width="15.6328125" customWidth="1"/>
    <col min="2" max="3" width="9.36328125" customWidth="1"/>
    <col min="4" max="4" width="117.36328125" customWidth="1"/>
    <col min="5" max="5" width="24.26953125" customWidth="1"/>
    <col min="6" max="6" width="18.54296875" customWidth="1"/>
    <col min="7" max="7" width="19.453125" customWidth="1"/>
  </cols>
  <sheetData>
    <row r="1" spans="1:7" ht="17.5" x14ac:dyDescent="0.25">
      <c r="A1" s="2" t="s">
        <v>0</v>
      </c>
      <c r="B1" s="2" t="s">
        <v>1</v>
      </c>
      <c r="C1" s="2" t="s">
        <v>2</v>
      </c>
      <c r="D1" s="6" t="s">
        <v>3</v>
      </c>
      <c r="E1" s="28" t="s">
        <v>4</v>
      </c>
      <c r="F1" s="29" t="s">
        <v>5</v>
      </c>
      <c r="G1" s="29" t="s">
        <v>6</v>
      </c>
    </row>
    <row r="2" spans="1:7" ht="17.5" x14ac:dyDescent="0.25">
      <c r="A2" s="9" t="s">
        <v>7</v>
      </c>
      <c r="B2" s="9" t="s">
        <v>8</v>
      </c>
      <c r="C2" s="5">
        <v>12</v>
      </c>
      <c r="D2" s="9" t="s">
        <v>9</v>
      </c>
      <c r="E2" s="10">
        <f>C2+F2</f>
        <v>14</v>
      </c>
      <c r="F2" s="10">
        <v>2</v>
      </c>
      <c r="G2">
        <f>E2/MAX(E:E)*20</f>
        <v>14</v>
      </c>
    </row>
    <row r="3" spans="1:7" ht="17.5" x14ac:dyDescent="0.25">
      <c r="A3" s="4" t="s">
        <v>10</v>
      </c>
      <c r="B3" s="4" t="s">
        <v>11</v>
      </c>
      <c r="C3" s="5">
        <v>12</v>
      </c>
      <c r="D3" s="4" t="s">
        <v>9</v>
      </c>
      <c r="E3" s="10">
        <f t="shared" ref="E3:E12" si="0">C3+F3</f>
        <v>14</v>
      </c>
      <c r="F3">
        <v>2</v>
      </c>
      <c r="G3">
        <f t="shared" ref="G3:G12" si="1">E3/MAX(E:E)*20</f>
        <v>14</v>
      </c>
    </row>
    <row r="4" spans="1:7" ht="17.5" x14ac:dyDescent="0.25">
      <c r="A4" s="9" t="s">
        <v>12</v>
      </c>
      <c r="B4" s="9" t="s">
        <v>13</v>
      </c>
      <c r="C4" s="5">
        <v>12</v>
      </c>
      <c r="D4" s="9" t="s">
        <v>9</v>
      </c>
      <c r="E4" s="10">
        <f t="shared" si="0"/>
        <v>14</v>
      </c>
      <c r="F4" s="10">
        <v>2</v>
      </c>
      <c r="G4">
        <f t="shared" si="1"/>
        <v>14</v>
      </c>
    </row>
    <row r="5" spans="1:7" ht="17.5" x14ac:dyDescent="0.25">
      <c r="A5" s="4" t="s">
        <v>14</v>
      </c>
      <c r="B5" s="4" t="s">
        <v>15</v>
      </c>
      <c r="C5" s="5">
        <v>12</v>
      </c>
      <c r="D5" s="4" t="s">
        <v>16</v>
      </c>
      <c r="E5" s="10">
        <f t="shared" si="0"/>
        <v>18</v>
      </c>
      <c r="F5">
        <v>6</v>
      </c>
      <c r="G5">
        <f t="shared" si="1"/>
        <v>18</v>
      </c>
    </row>
    <row r="6" spans="1:7" ht="17.5" x14ac:dyDescent="0.25">
      <c r="A6" s="9" t="s">
        <v>17</v>
      </c>
      <c r="B6" s="9" t="s">
        <v>18</v>
      </c>
      <c r="C6" s="5">
        <v>12</v>
      </c>
      <c r="D6" s="9" t="s">
        <v>9</v>
      </c>
      <c r="E6" s="10">
        <f t="shared" si="0"/>
        <v>14</v>
      </c>
      <c r="F6" s="10">
        <v>2</v>
      </c>
      <c r="G6">
        <f t="shared" si="1"/>
        <v>14</v>
      </c>
    </row>
    <row r="7" spans="1:7" ht="17.5" x14ac:dyDescent="0.25">
      <c r="A7" s="9" t="s">
        <v>19</v>
      </c>
      <c r="B7" s="9" t="s">
        <v>20</v>
      </c>
      <c r="C7" s="5">
        <v>12</v>
      </c>
      <c r="D7" s="11" t="s">
        <v>21</v>
      </c>
      <c r="E7" s="10">
        <f t="shared" si="0"/>
        <v>20</v>
      </c>
      <c r="F7" s="13">
        <v>8</v>
      </c>
      <c r="G7">
        <f t="shared" si="1"/>
        <v>20</v>
      </c>
    </row>
    <row r="8" spans="1:7" ht="17.5" x14ac:dyDescent="0.25">
      <c r="A8" s="4" t="s">
        <v>22</v>
      </c>
      <c r="B8" s="4" t="s">
        <v>23</v>
      </c>
      <c r="C8" s="5">
        <v>12</v>
      </c>
      <c r="D8" s="9" t="s">
        <v>9</v>
      </c>
      <c r="E8" s="10">
        <f t="shared" si="0"/>
        <v>14</v>
      </c>
      <c r="F8" s="10">
        <v>2</v>
      </c>
      <c r="G8">
        <f t="shared" si="1"/>
        <v>14</v>
      </c>
    </row>
    <row r="9" spans="1:7" ht="17.5" x14ac:dyDescent="0.25">
      <c r="A9" s="9" t="s">
        <v>24</v>
      </c>
      <c r="B9" s="9" t="s">
        <v>25</v>
      </c>
      <c r="C9" s="5">
        <v>12</v>
      </c>
      <c r="D9" s="4" t="s">
        <v>9</v>
      </c>
      <c r="E9" s="10">
        <f t="shared" si="0"/>
        <v>14</v>
      </c>
      <c r="F9">
        <v>2</v>
      </c>
      <c r="G9">
        <f t="shared" si="1"/>
        <v>14</v>
      </c>
    </row>
    <row r="10" spans="1:7" ht="17.5" x14ac:dyDescent="0.25">
      <c r="A10" s="4" t="s">
        <v>26</v>
      </c>
      <c r="B10" s="4" t="s">
        <v>27</v>
      </c>
      <c r="C10" s="5">
        <v>12</v>
      </c>
      <c r="D10" s="9" t="s">
        <v>9</v>
      </c>
      <c r="E10" s="10">
        <f t="shared" si="0"/>
        <v>14</v>
      </c>
      <c r="F10" s="10">
        <v>2</v>
      </c>
      <c r="G10">
        <f t="shared" si="1"/>
        <v>14</v>
      </c>
    </row>
    <row r="11" spans="1:7" ht="17.5" x14ac:dyDescent="0.25">
      <c r="A11" s="9" t="s">
        <v>28</v>
      </c>
      <c r="B11" s="9" t="s">
        <v>29</v>
      </c>
      <c r="C11" s="5">
        <v>12</v>
      </c>
      <c r="D11" s="4" t="s">
        <v>9</v>
      </c>
      <c r="E11" s="10">
        <f t="shared" si="0"/>
        <v>14</v>
      </c>
      <c r="F11">
        <v>2</v>
      </c>
      <c r="G11">
        <f t="shared" si="1"/>
        <v>14</v>
      </c>
    </row>
    <row r="12" spans="1:7" ht="17.5" x14ac:dyDescent="0.25">
      <c r="A12" s="9" t="s">
        <v>30</v>
      </c>
      <c r="B12" s="9" t="s">
        <v>31</v>
      </c>
      <c r="C12" s="5">
        <v>12</v>
      </c>
      <c r="D12" s="9" t="s">
        <v>9</v>
      </c>
      <c r="E12" s="10">
        <f t="shared" si="0"/>
        <v>14</v>
      </c>
      <c r="F12" s="10">
        <v>2</v>
      </c>
      <c r="G12">
        <f t="shared" si="1"/>
        <v>14</v>
      </c>
    </row>
    <row r="13" spans="1:7" ht="17.5" x14ac:dyDescent="0.25">
      <c r="A13" s="5"/>
      <c r="B13" s="5"/>
      <c r="C13" s="5"/>
      <c r="D13" s="4"/>
      <c r="E13" s="10"/>
    </row>
    <row r="14" spans="1:7" ht="17.5" x14ac:dyDescent="0.25">
      <c r="A14" s="5"/>
      <c r="B14" s="5"/>
      <c r="C14" s="5"/>
      <c r="D14" s="4"/>
    </row>
    <row r="15" spans="1:7" ht="17.5" x14ac:dyDescent="0.25">
      <c r="A15" s="5"/>
      <c r="B15" s="5"/>
      <c r="C15" s="5"/>
      <c r="D15" s="4"/>
    </row>
  </sheetData>
  <sortState xmlns:xlrd2="http://schemas.microsoft.com/office/spreadsheetml/2017/richdata2" ref="A2:G17">
    <sortCondition ref="A1:A17"/>
  </sortState>
  <phoneticPr fontId="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9"/>
  <sheetViews>
    <sheetView topLeftCell="F1" zoomScaleNormal="100" workbookViewId="0">
      <selection activeCell="W19" sqref="W19"/>
    </sheetView>
  </sheetViews>
  <sheetFormatPr defaultColWidth="9" defaultRowHeight="14" x14ac:dyDescent="0.25"/>
  <cols>
    <col min="1" max="1" width="14.36328125" bestFit="1" customWidth="1"/>
    <col min="2" max="2" width="7.26953125" bestFit="1" customWidth="1"/>
    <col min="3" max="7" width="10.26953125" bestFit="1" customWidth="1"/>
    <col min="8" max="8" width="16.26953125" style="15" bestFit="1" customWidth="1"/>
    <col min="9" max="9" width="12.453125" bestFit="1" customWidth="1"/>
    <col min="10" max="17" width="10.26953125" bestFit="1" customWidth="1"/>
    <col min="18" max="18" width="4.90625" bestFit="1" customWidth="1"/>
    <col min="19" max="21" width="10.26953125" bestFit="1" customWidth="1"/>
    <col min="22" max="22" width="3.453125" bestFit="1" customWidth="1"/>
    <col min="23" max="23" width="15.7265625" style="15" bestFit="1" customWidth="1"/>
    <col min="24" max="24" width="13.54296875" style="15" bestFit="1" customWidth="1"/>
    <col min="25" max="25" width="13.54296875" style="16" bestFit="1" customWidth="1"/>
    <col min="26" max="26" width="5.26953125" bestFit="1" customWidth="1"/>
  </cols>
  <sheetData>
    <row r="1" spans="1:26" ht="65" x14ac:dyDescent="0.25">
      <c r="A1" s="17" t="s">
        <v>0</v>
      </c>
      <c r="B1" s="17" t="s">
        <v>1</v>
      </c>
      <c r="C1" s="33" t="s">
        <v>68</v>
      </c>
      <c r="D1" s="33" t="s">
        <v>69</v>
      </c>
      <c r="E1" s="33" t="s">
        <v>70</v>
      </c>
      <c r="F1" s="33" t="s">
        <v>71</v>
      </c>
      <c r="G1" s="33" t="s">
        <v>72</v>
      </c>
      <c r="H1" s="18" t="s">
        <v>32</v>
      </c>
      <c r="I1" s="33" t="s">
        <v>73</v>
      </c>
      <c r="J1" s="33" t="s">
        <v>74</v>
      </c>
      <c r="K1" s="33" t="s">
        <v>75</v>
      </c>
      <c r="L1" s="33" t="s">
        <v>76</v>
      </c>
      <c r="M1" s="33" t="s">
        <v>77</v>
      </c>
      <c r="N1" s="33" t="s">
        <v>78</v>
      </c>
      <c r="O1" s="33" t="s">
        <v>79</v>
      </c>
      <c r="P1" s="33" t="s">
        <v>80</v>
      </c>
      <c r="Q1" s="33" t="s">
        <v>81</v>
      </c>
      <c r="R1" s="34" t="s">
        <v>33</v>
      </c>
      <c r="S1" s="33" t="s">
        <v>82</v>
      </c>
      <c r="T1" s="33" t="s">
        <v>83</v>
      </c>
      <c r="U1" s="33" t="s">
        <v>84</v>
      </c>
      <c r="V1" s="23" t="s">
        <v>34</v>
      </c>
      <c r="W1" s="24" t="s">
        <v>35</v>
      </c>
      <c r="X1" s="24"/>
      <c r="Y1" s="26" t="s">
        <v>36</v>
      </c>
      <c r="Z1" s="3" t="s">
        <v>37</v>
      </c>
    </row>
    <row r="2" spans="1:26" x14ac:dyDescent="0.25">
      <c r="A2" s="3" t="s">
        <v>7</v>
      </c>
      <c r="B2" s="3" t="s">
        <v>8</v>
      </c>
      <c r="C2" s="30">
        <v>92</v>
      </c>
      <c r="D2" s="30">
        <v>91</v>
      </c>
      <c r="E2" s="30">
        <v>96</v>
      </c>
      <c r="F2" s="30">
        <v>80</v>
      </c>
      <c r="G2" s="30">
        <v>99</v>
      </c>
      <c r="H2" s="19">
        <f t="shared" ref="H2:H12" si="0">(C2+D2+E2+F2+G2)/5</f>
        <v>91.6</v>
      </c>
      <c r="I2" s="30">
        <v>81</v>
      </c>
      <c r="J2" s="30">
        <v>95</v>
      </c>
      <c r="K2" s="30">
        <v>94</v>
      </c>
      <c r="L2" s="30">
        <v>86</v>
      </c>
      <c r="M2" s="30">
        <v>88</v>
      </c>
      <c r="N2" s="30">
        <v>98</v>
      </c>
      <c r="O2" s="30">
        <v>90</v>
      </c>
      <c r="P2" s="30"/>
      <c r="Q2" s="30"/>
      <c r="R2" s="30"/>
      <c r="S2" s="30">
        <v>95</v>
      </c>
      <c r="T2" s="30">
        <v>91</v>
      </c>
      <c r="U2" s="30">
        <v>89</v>
      </c>
      <c r="V2" s="3">
        <v>35</v>
      </c>
      <c r="W2" s="25">
        <f t="shared" ref="W2:W12" si="1">(I2/$I$17*$I$18*$I$19+J2/$J$17*$I$18*$J$19+K2/$K$17*$I$18*$K$19+L2/$L$17*$I$18*$L$19+M2/$M$17*$I$18*$M$19+N2/$N$17*$I$18*$N$19+O2/$O$17*$I$18*$O$19+P2/$P$17*$I$18*$P$19+Q2/$Q$17*$I$18*$Q$19+S2/$S$17*$I$18*$S$19+T2/$T$17*$I$18*$T$19+U2/$U$17*$I$18*$U$19)/V2</f>
        <v>67.719607768171258</v>
      </c>
      <c r="X2" s="25">
        <f t="shared" ref="X2:X12" si="2">H2+W2</f>
        <v>159.31960776817124</v>
      </c>
      <c r="Y2" s="31">
        <f t="shared" ref="Y2:Y12" si="3">X2/MAX(X:X)*45</f>
        <v>44.424455500567937</v>
      </c>
      <c r="Z2" s="3">
        <v>4</v>
      </c>
    </row>
    <row r="3" spans="1:26" x14ac:dyDescent="0.25">
      <c r="A3" s="3" t="s">
        <v>10</v>
      </c>
      <c r="B3" s="3" t="s">
        <v>11</v>
      </c>
      <c r="C3" s="32">
        <v>88</v>
      </c>
      <c r="D3" s="32">
        <v>86</v>
      </c>
      <c r="E3" s="32">
        <v>97</v>
      </c>
      <c r="F3" s="32">
        <v>80</v>
      </c>
      <c r="G3" s="32">
        <v>99</v>
      </c>
      <c r="H3" s="19">
        <f t="shared" si="0"/>
        <v>90</v>
      </c>
      <c r="I3" s="32">
        <v>87</v>
      </c>
      <c r="J3" s="32">
        <v>93</v>
      </c>
      <c r="K3" s="32">
        <v>92</v>
      </c>
      <c r="L3" s="32">
        <v>84</v>
      </c>
      <c r="M3" s="32">
        <v>83</v>
      </c>
      <c r="N3" s="32">
        <v>97</v>
      </c>
      <c r="O3" s="32">
        <v>81</v>
      </c>
      <c r="P3" s="32"/>
      <c r="Q3" s="32">
        <v>94</v>
      </c>
      <c r="R3" s="32"/>
      <c r="S3" s="32"/>
      <c r="T3" s="32">
        <v>90</v>
      </c>
      <c r="U3" s="32">
        <v>87</v>
      </c>
      <c r="V3" s="3">
        <v>36</v>
      </c>
      <c r="W3" s="25">
        <f t="shared" si="1"/>
        <v>66.814902217881652</v>
      </c>
      <c r="X3" s="25">
        <f t="shared" si="2"/>
        <v>156.81490221788164</v>
      </c>
      <c r="Y3" s="31">
        <f t="shared" si="3"/>
        <v>43.726046925380025</v>
      </c>
      <c r="Z3" s="3">
        <v>7</v>
      </c>
    </row>
    <row r="4" spans="1:26" x14ac:dyDescent="0.25">
      <c r="A4" s="3" t="s">
        <v>12</v>
      </c>
      <c r="B4" s="3" t="s">
        <v>13</v>
      </c>
      <c r="C4" s="30">
        <v>89</v>
      </c>
      <c r="D4" s="30">
        <v>92</v>
      </c>
      <c r="E4" s="30">
        <v>98</v>
      </c>
      <c r="F4" s="30">
        <v>90</v>
      </c>
      <c r="G4" s="30">
        <v>99</v>
      </c>
      <c r="H4" s="19">
        <f t="shared" si="0"/>
        <v>93.6</v>
      </c>
      <c r="I4" s="30">
        <v>84</v>
      </c>
      <c r="J4" s="30">
        <v>94</v>
      </c>
      <c r="K4" s="30">
        <v>90</v>
      </c>
      <c r="L4" s="30">
        <v>85</v>
      </c>
      <c r="M4" s="30">
        <v>93</v>
      </c>
      <c r="N4" s="30">
        <v>95</v>
      </c>
      <c r="O4" s="30">
        <v>85</v>
      </c>
      <c r="P4" s="30">
        <v>92</v>
      </c>
      <c r="Q4" s="30"/>
      <c r="R4" s="30"/>
      <c r="S4" s="30"/>
      <c r="T4" s="30">
        <v>90</v>
      </c>
      <c r="U4" s="30">
        <v>95</v>
      </c>
      <c r="V4" s="3">
        <v>35</v>
      </c>
      <c r="W4" s="25">
        <f t="shared" si="1"/>
        <v>67.783685377439227</v>
      </c>
      <c r="X4" s="25">
        <f t="shared" si="2"/>
        <v>161.38368537743924</v>
      </c>
      <c r="Y4" s="31">
        <f t="shared" si="3"/>
        <v>45</v>
      </c>
      <c r="Z4" s="3">
        <v>1</v>
      </c>
    </row>
    <row r="5" spans="1:26" x14ac:dyDescent="0.25">
      <c r="A5" s="3" t="s">
        <v>14</v>
      </c>
      <c r="B5" s="3" t="s">
        <v>15</v>
      </c>
      <c r="C5" s="30">
        <v>85</v>
      </c>
      <c r="D5" s="30">
        <v>90</v>
      </c>
      <c r="E5" s="30">
        <v>98</v>
      </c>
      <c r="F5" s="30">
        <v>80</v>
      </c>
      <c r="G5" s="30">
        <v>100</v>
      </c>
      <c r="H5" s="19">
        <f t="shared" si="0"/>
        <v>90.6</v>
      </c>
      <c r="I5" s="30">
        <v>75</v>
      </c>
      <c r="J5" s="30">
        <v>97</v>
      </c>
      <c r="K5" s="30">
        <v>92</v>
      </c>
      <c r="L5" s="30">
        <v>82</v>
      </c>
      <c r="M5" s="30">
        <v>93</v>
      </c>
      <c r="N5" s="30">
        <v>95</v>
      </c>
      <c r="O5" s="30">
        <v>87</v>
      </c>
      <c r="P5" s="30">
        <v>91</v>
      </c>
      <c r="Q5" s="30"/>
      <c r="R5" s="30"/>
      <c r="S5" s="30"/>
      <c r="T5" s="30">
        <v>91</v>
      </c>
      <c r="U5" s="30">
        <v>95</v>
      </c>
      <c r="V5" s="3">
        <v>35</v>
      </c>
      <c r="W5" s="25">
        <f t="shared" si="1"/>
        <v>67.189212477432164</v>
      </c>
      <c r="X5" s="25">
        <f t="shared" si="2"/>
        <v>157.78921247743216</v>
      </c>
      <c r="Y5" s="31">
        <f t="shared" si="3"/>
        <v>43.997722228724548</v>
      </c>
      <c r="Z5" s="3">
        <v>5</v>
      </c>
    </row>
    <row r="6" spans="1:26" x14ac:dyDescent="0.25">
      <c r="A6" s="3" t="s">
        <v>17</v>
      </c>
      <c r="B6" s="3" t="s">
        <v>18</v>
      </c>
      <c r="C6" s="30">
        <v>87</v>
      </c>
      <c r="D6" s="30">
        <v>89</v>
      </c>
      <c r="E6" s="30">
        <v>97</v>
      </c>
      <c r="F6" s="30">
        <v>95</v>
      </c>
      <c r="G6" s="30">
        <v>88</v>
      </c>
      <c r="H6" s="19">
        <f t="shared" si="0"/>
        <v>91.2</v>
      </c>
      <c r="I6" s="30">
        <v>80</v>
      </c>
      <c r="J6" s="30">
        <v>90</v>
      </c>
      <c r="K6" s="30">
        <v>84</v>
      </c>
      <c r="L6" s="30">
        <v>91</v>
      </c>
      <c r="M6" s="30">
        <v>78</v>
      </c>
      <c r="N6" s="30">
        <v>95</v>
      </c>
      <c r="O6" s="30">
        <v>94</v>
      </c>
      <c r="P6" s="30">
        <v>90</v>
      </c>
      <c r="Q6" s="30"/>
      <c r="R6" s="30"/>
      <c r="S6" s="30"/>
      <c r="T6" s="30">
        <v>89</v>
      </c>
      <c r="U6" s="30">
        <v>93</v>
      </c>
      <c r="V6" s="3">
        <v>35</v>
      </c>
      <c r="W6" s="25">
        <f t="shared" si="1"/>
        <v>66.334663131490217</v>
      </c>
      <c r="X6" s="25">
        <f t="shared" si="2"/>
        <v>157.53466313149022</v>
      </c>
      <c r="Y6" s="31">
        <f t="shared" si="3"/>
        <v>43.926744046880472</v>
      </c>
      <c r="Z6" s="3">
        <v>6</v>
      </c>
    </row>
    <row r="7" spans="1:26" x14ac:dyDescent="0.25">
      <c r="A7" s="3" t="s">
        <v>19</v>
      </c>
      <c r="B7" s="3" t="s">
        <v>20</v>
      </c>
      <c r="C7" s="30">
        <v>91</v>
      </c>
      <c r="D7" s="30">
        <v>90</v>
      </c>
      <c r="E7" s="30">
        <v>94</v>
      </c>
      <c r="F7" s="30">
        <v>90</v>
      </c>
      <c r="G7" s="30">
        <v>92</v>
      </c>
      <c r="H7" s="19">
        <f t="shared" si="0"/>
        <v>91.4</v>
      </c>
      <c r="I7" s="30">
        <v>88</v>
      </c>
      <c r="J7" s="30">
        <v>94</v>
      </c>
      <c r="K7" s="30">
        <v>92</v>
      </c>
      <c r="L7" s="30">
        <v>80</v>
      </c>
      <c r="M7" s="30">
        <v>97</v>
      </c>
      <c r="N7" s="30">
        <v>96</v>
      </c>
      <c r="O7" s="30">
        <v>98</v>
      </c>
      <c r="P7" s="30"/>
      <c r="Q7" s="30"/>
      <c r="R7" s="30"/>
      <c r="S7" s="30">
        <v>90</v>
      </c>
      <c r="T7" s="30">
        <v>89</v>
      </c>
      <c r="U7" s="30">
        <v>89</v>
      </c>
      <c r="V7" s="3">
        <v>35</v>
      </c>
      <c r="W7" s="25">
        <f t="shared" si="1"/>
        <v>68.580136890137126</v>
      </c>
      <c r="X7" s="25">
        <f t="shared" si="2"/>
        <v>159.98013689013715</v>
      </c>
      <c r="Y7" s="31">
        <f t="shared" si="3"/>
        <v>44.608636512539178</v>
      </c>
      <c r="Z7" s="3">
        <v>3</v>
      </c>
    </row>
    <row r="8" spans="1:26" x14ac:dyDescent="0.25">
      <c r="A8" s="3" t="s">
        <v>22</v>
      </c>
      <c r="B8" s="3" t="s">
        <v>23</v>
      </c>
      <c r="C8" s="30">
        <v>85</v>
      </c>
      <c r="D8" s="30">
        <v>90</v>
      </c>
      <c r="E8" s="30">
        <v>97</v>
      </c>
      <c r="F8" s="30">
        <v>80</v>
      </c>
      <c r="G8" s="30">
        <v>94</v>
      </c>
      <c r="H8" s="19">
        <f t="shared" si="0"/>
        <v>89.2</v>
      </c>
      <c r="I8" s="30">
        <v>89</v>
      </c>
      <c r="J8" s="30">
        <v>88</v>
      </c>
      <c r="K8" s="30">
        <v>90</v>
      </c>
      <c r="L8" s="30">
        <v>75</v>
      </c>
      <c r="M8" s="30">
        <v>85</v>
      </c>
      <c r="N8" s="30">
        <v>94</v>
      </c>
      <c r="O8" s="30">
        <v>88</v>
      </c>
      <c r="P8" s="30"/>
      <c r="Q8" s="30"/>
      <c r="R8" s="30"/>
      <c r="S8" s="30">
        <v>90</v>
      </c>
      <c r="T8" s="30">
        <v>89</v>
      </c>
      <c r="U8" s="30">
        <v>88</v>
      </c>
      <c r="V8" s="3">
        <v>35</v>
      </c>
      <c r="W8" s="25">
        <f t="shared" si="1"/>
        <v>65.656460598814121</v>
      </c>
      <c r="X8" s="25">
        <f t="shared" si="2"/>
        <v>154.85646059881412</v>
      </c>
      <c r="Y8" s="31">
        <f t="shared" si="3"/>
        <v>43.179957816980227</v>
      </c>
      <c r="Z8" s="3">
        <v>9</v>
      </c>
    </row>
    <row r="9" spans="1:26" x14ac:dyDescent="0.25">
      <c r="A9" s="3" t="s">
        <v>24</v>
      </c>
      <c r="B9" s="3" t="s">
        <v>25</v>
      </c>
      <c r="C9" s="30">
        <v>82</v>
      </c>
      <c r="D9" s="30">
        <v>91</v>
      </c>
      <c r="E9" s="30">
        <v>95</v>
      </c>
      <c r="F9" s="30">
        <v>85</v>
      </c>
      <c r="G9" s="30">
        <v>95</v>
      </c>
      <c r="H9" s="19">
        <f t="shared" si="0"/>
        <v>89.6</v>
      </c>
      <c r="I9" s="30">
        <v>75</v>
      </c>
      <c r="J9" s="30">
        <v>91</v>
      </c>
      <c r="K9" s="30">
        <v>93</v>
      </c>
      <c r="L9" s="30">
        <v>85</v>
      </c>
      <c r="M9" s="30">
        <v>90</v>
      </c>
      <c r="N9" s="30">
        <v>98</v>
      </c>
      <c r="O9" s="30">
        <v>90</v>
      </c>
      <c r="P9" s="30"/>
      <c r="Q9" s="30"/>
      <c r="R9" s="30"/>
      <c r="S9" s="30">
        <v>95</v>
      </c>
      <c r="T9" s="30">
        <v>91</v>
      </c>
      <c r="U9" s="30">
        <v>88</v>
      </c>
      <c r="V9" s="3">
        <v>35</v>
      </c>
      <c r="W9" s="25">
        <f t="shared" si="1"/>
        <v>66.841274603689072</v>
      </c>
      <c r="X9" s="25">
        <f t="shared" si="2"/>
        <v>156.44127460368907</v>
      </c>
      <c r="Y9" s="31">
        <f t="shared" si="3"/>
        <v>43.621865126585782</v>
      </c>
      <c r="Z9" s="3">
        <v>8</v>
      </c>
    </row>
    <row r="10" spans="1:26" x14ac:dyDescent="0.25">
      <c r="A10" s="3" t="s">
        <v>26</v>
      </c>
      <c r="B10" s="3" t="s">
        <v>27</v>
      </c>
      <c r="C10" s="30">
        <v>85</v>
      </c>
      <c r="D10" s="30">
        <v>89</v>
      </c>
      <c r="E10" s="30">
        <v>92</v>
      </c>
      <c r="F10" s="30">
        <v>80</v>
      </c>
      <c r="G10" s="30">
        <v>89</v>
      </c>
      <c r="H10" s="19">
        <f t="shared" si="0"/>
        <v>87</v>
      </c>
      <c r="I10" s="30">
        <v>75</v>
      </c>
      <c r="J10" s="30">
        <v>95</v>
      </c>
      <c r="K10" s="30">
        <v>88</v>
      </c>
      <c r="L10" s="30">
        <v>78</v>
      </c>
      <c r="M10" s="30">
        <v>81</v>
      </c>
      <c r="N10" s="30">
        <v>93</v>
      </c>
      <c r="O10" s="30">
        <v>82</v>
      </c>
      <c r="P10" s="30"/>
      <c r="Q10" s="30">
        <v>95</v>
      </c>
      <c r="R10" s="30"/>
      <c r="S10" s="30"/>
      <c r="T10" s="30">
        <v>88</v>
      </c>
      <c r="U10" s="30">
        <v>86</v>
      </c>
      <c r="V10" s="3">
        <v>36</v>
      </c>
      <c r="W10" s="25">
        <f t="shared" si="1"/>
        <v>64.582447018009063</v>
      </c>
      <c r="X10" s="25">
        <f t="shared" si="2"/>
        <v>151.58244701800908</v>
      </c>
      <c r="Y10" s="31">
        <f t="shared" si="3"/>
        <v>42.267036471853835</v>
      </c>
      <c r="Z10" s="3">
        <v>11</v>
      </c>
    </row>
    <row r="11" spans="1:26" x14ac:dyDescent="0.25">
      <c r="A11" s="3" t="s">
        <v>28</v>
      </c>
      <c r="B11" s="3" t="s">
        <v>29</v>
      </c>
      <c r="C11" s="30">
        <v>76</v>
      </c>
      <c r="D11" s="30">
        <v>88</v>
      </c>
      <c r="E11" s="30">
        <v>93</v>
      </c>
      <c r="F11" s="30">
        <v>95</v>
      </c>
      <c r="G11" s="30">
        <v>89</v>
      </c>
      <c r="H11" s="19">
        <f t="shared" si="0"/>
        <v>88.2</v>
      </c>
      <c r="I11" s="30">
        <v>75</v>
      </c>
      <c r="J11" s="30">
        <v>96</v>
      </c>
      <c r="K11" s="30">
        <v>89</v>
      </c>
      <c r="L11" s="30">
        <v>79</v>
      </c>
      <c r="M11" s="30">
        <v>85</v>
      </c>
      <c r="N11" s="30">
        <v>98</v>
      </c>
      <c r="O11" s="30">
        <v>86</v>
      </c>
      <c r="P11" s="30"/>
      <c r="Q11" s="30"/>
      <c r="R11" s="30"/>
      <c r="S11" s="30"/>
      <c r="T11" s="30">
        <v>89</v>
      </c>
      <c r="U11" s="30">
        <v>86</v>
      </c>
      <c r="V11" s="3">
        <v>33</v>
      </c>
      <c r="W11" s="25">
        <f t="shared" si="1"/>
        <v>63.440810658093028</v>
      </c>
      <c r="X11" s="25">
        <f t="shared" si="2"/>
        <v>151.64081065809302</v>
      </c>
      <c r="Y11" s="31">
        <f t="shared" si="3"/>
        <v>42.283310507222623</v>
      </c>
      <c r="Z11" s="3">
        <v>10</v>
      </c>
    </row>
    <row r="12" spans="1:26" x14ac:dyDescent="0.25">
      <c r="A12" s="3" t="s">
        <v>30</v>
      </c>
      <c r="B12" s="3" t="s">
        <v>31</v>
      </c>
      <c r="C12" s="30">
        <v>81</v>
      </c>
      <c r="D12" s="30">
        <v>92</v>
      </c>
      <c r="E12" s="30">
        <v>93</v>
      </c>
      <c r="F12" s="30">
        <v>98</v>
      </c>
      <c r="G12" s="30">
        <v>91</v>
      </c>
      <c r="H12" s="19">
        <f t="shared" si="0"/>
        <v>91</v>
      </c>
      <c r="I12" s="30">
        <v>84</v>
      </c>
      <c r="J12" s="30">
        <v>96</v>
      </c>
      <c r="K12" s="30">
        <v>93</v>
      </c>
      <c r="L12" s="30">
        <v>89</v>
      </c>
      <c r="M12" s="30">
        <v>99</v>
      </c>
      <c r="N12" s="30">
        <v>97</v>
      </c>
      <c r="O12" s="30">
        <v>94</v>
      </c>
      <c r="P12" s="30"/>
      <c r="Q12" s="30">
        <v>94</v>
      </c>
      <c r="R12" s="30"/>
      <c r="S12" s="30"/>
      <c r="T12" s="30">
        <v>90</v>
      </c>
      <c r="U12" s="30">
        <v>93</v>
      </c>
      <c r="V12" s="3">
        <v>36</v>
      </c>
      <c r="W12" s="25">
        <f t="shared" si="1"/>
        <v>70.187325299618522</v>
      </c>
      <c r="X12" s="25">
        <f t="shared" si="2"/>
        <v>161.18732529961852</v>
      </c>
      <c r="Y12" s="31">
        <f t="shared" si="3"/>
        <v>44.945247231891706</v>
      </c>
      <c r="Z12" s="3">
        <v>2</v>
      </c>
    </row>
    <row r="13" spans="1:26" ht="15" x14ac:dyDescent="0.25">
      <c r="A13" s="20"/>
      <c r="B13" s="20"/>
      <c r="C13" s="3"/>
      <c r="D13" s="3"/>
      <c r="E13" s="3"/>
      <c r="F13" s="3"/>
      <c r="G13" s="3"/>
      <c r="H13" s="1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5"/>
      <c r="X13" s="25"/>
      <c r="Y13" s="27"/>
      <c r="Z13" s="3"/>
    </row>
    <row r="14" spans="1:26" ht="15" x14ac:dyDescent="0.25">
      <c r="A14" s="20"/>
      <c r="B14" s="20"/>
      <c r="C14" s="3"/>
      <c r="D14" s="3"/>
      <c r="E14" s="3"/>
      <c r="F14" s="3"/>
      <c r="G14" s="3"/>
      <c r="H14" s="1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5"/>
      <c r="X14" s="25"/>
      <c r="Y14" s="27"/>
      <c r="Z14" s="3"/>
    </row>
    <row r="15" spans="1:26" ht="15" x14ac:dyDescent="0.25">
      <c r="A15" s="20"/>
      <c r="B15" s="20"/>
      <c r="C15" s="3"/>
      <c r="D15" s="3"/>
      <c r="E15" s="3"/>
      <c r="F15" s="3"/>
      <c r="G15" s="3"/>
      <c r="H15" s="1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25"/>
      <c r="X15" s="25"/>
      <c r="Y15" s="27"/>
      <c r="Z15" s="3"/>
    </row>
    <row r="16" spans="1:26" x14ac:dyDescent="0.25">
      <c r="A16" s="21" t="s">
        <v>38</v>
      </c>
      <c r="C16">
        <v>11</v>
      </c>
      <c r="D16">
        <v>11</v>
      </c>
      <c r="E16">
        <v>11</v>
      </c>
      <c r="F16">
        <v>11</v>
      </c>
      <c r="G16">
        <v>11</v>
      </c>
      <c r="I16">
        <v>11</v>
      </c>
      <c r="J16" s="22">
        <v>11</v>
      </c>
      <c r="K16">
        <v>11</v>
      </c>
      <c r="L16">
        <v>11</v>
      </c>
      <c r="M16">
        <v>11</v>
      </c>
      <c r="N16">
        <v>11</v>
      </c>
      <c r="O16">
        <v>11</v>
      </c>
      <c r="P16">
        <v>3</v>
      </c>
      <c r="Q16">
        <v>3</v>
      </c>
      <c r="S16">
        <v>4</v>
      </c>
      <c r="T16">
        <v>11</v>
      </c>
      <c r="U16">
        <v>11</v>
      </c>
    </row>
    <row r="17" spans="1:21" s="36" customFormat="1" x14ac:dyDescent="0.25">
      <c r="A17" s="35" t="s">
        <v>39</v>
      </c>
      <c r="C17" s="36">
        <f>AVERAGE(C2:C12)</f>
        <v>85.545454545454547</v>
      </c>
      <c r="D17" s="36">
        <f>AVERAGE(D2:D12)</f>
        <v>89.818181818181813</v>
      </c>
      <c r="E17" s="36">
        <f>AVERAGE(E2:E12)</f>
        <v>95.454545454545453</v>
      </c>
      <c r="F17" s="36">
        <f>AVERAGE(F2:F12)</f>
        <v>86.63636363636364</v>
      </c>
      <c r="G17" s="36">
        <f>AVERAGE(G2:G12)</f>
        <v>94.090909090909093</v>
      </c>
      <c r="I17" s="36">
        <f>AVERAGE(I2:I12)</f>
        <v>81.181818181818187</v>
      </c>
      <c r="J17" s="36">
        <f t="shared" ref="J17:Q17" si="4">AVERAGE(J2:J12)</f>
        <v>93.545454545454547</v>
      </c>
      <c r="K17" s="36">
        <f t="shared" si="4"/>
        <v>90.63636363636364</v>
      </c>
      <c r="L17" s="36">
        <f t="shared" si="4"/>
        <v>83.090909090909093</v>
      </c>
      <c r="M17" s="36">
        <f t="shared" si="4"/>
        <v>88.36363636363636</v>
      </c>
      <c r="N17" s="36">
        <f t="shared" si="4"/>
        <v>96</v>
      </c>
      <c r="O17" s="36">
        <f t="shared" si="4"/>
        <v>88.63636363636364</v>
      </c>
      <c r="P17" s="36">
        <f t="shared" si="4"/>
        <v>91</v>
      </c>
      <c r="Q17" s="36">
        <f t="shared" si="4"/>
        <v>94.333333333333329</v>
      </c>
      <c r="S17" s="36">
        <f>AVERAGE(S2:S12)</f>
        <v>92.5</v>
      </c>
      <c r="T17" s="36">
        <f t="shared" ref="T17" si="5">AVERAGE(T2:T12)</f>
        <v>89.727272727272734</v>
      </c>
      <c r="U17" s="36">
        <f>AVERAGE(U2:U12)</f>
        <v>89.909090909090907</v>
      </c>
    </row>
    <row r="18" spans="1:21" x14ac:dyDescent="0.25">
      <c r="A18" s="21" t="s">
        <v>40</v>
      </c>
      <c r="I18">
        <f>AVERAGE(I17:Q17,S17:U17)</f>
        <v>89.910353535353536</v>
      </c>
    </row>
    <row r="19" spans="1:21" x14ac:dyDescent="0.25">
      <c r="A19" s="21" t="s">
        <v>41</v>
      </c>
      <c r="C19">
        <v>4</v>
      </c>
      <c r="D19">
        <v>2</v>
      </c>
      <c r="E19">
        <v>1</v>
      </c>
      <c r="F19">
        <v>1</v>
      </c>
      <c r="G19">
        <v>1</v>
      </c>
      <c r="I19">
        <v>3</v>
      </c>
      <c r="J19">
        <v>2</v>
      </c>
      <c r="K19">
        <v>3</v>
      </c>
      <c r="L19">
        <v>3</v>
      </c>
      <c r="M19">
        <v>3</v>
      </c>
      <c r="N19">
        <v>1</v>
      </c>
      <c r="O19">
        <v>3</v>
      </c>
      <c r="P19">
        <v>2</v>
      </c>
      <c r="Q19">
        <v>3</v>
      </c>
      <c r="S19">
        <v>2</v>
      </c>
      <c r="T19">
        <v>3</v>
      </c>
      <c r="U19">
        <v>3</v>
      </c>
    </row>
  </sheetData>
  <sortState xmlns:xlrd2="http://schemas.microsoft.com/office/spreadsheetml/2017/richdata2" ref="A2:Z12">
    <sortCondition ref="A2:A12"/>
  </sortState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activeCell="D18" sqref="D18"/>
    </sheetView>
  </sheetViews>
  <sheetFormatPr defaultColWidth="8.90625" defaultRowHeight="14" x14ac:dyDescent="0.25"/>
  <cols>
    <col min="1" max="2" width="16.90625" customWidth="1"/>
    <col min="3" max="3" width="106.453125" customWidth="1"/>
    <col min="4" max="4" width="48.81640625" customWidth="1"/>
    <col min="5" max="5" width="16.90625" customWidth="1"/>
    <col min="6" max="6" width="14.54296875" customWidth="1"/>
  </cols>
  <sheetData>
    <row r="1" spans="1:6" ht="17.5" x14ac:dyDescent="0.25">
      <c r="A1" s="2" t="s">
        <v>0</v>
      </c>
      <c r="B1" s="2" t="s">
        <v>1</v>
      </c>
      <c r="C1" s="6" t="s">
        <v>3</v>
      </c>
      <c r="D1" s="7" t="s">
        <v>4</v>
      </c>
      <c r="E1" t="s">
        <v>42</v>
      </c>
      <c r="F1" t="s">
        <v>43</v>
      </c>
    </row>
    <row r="2" spans="1:6" x14ac:dyDescent="0.25">
      <c r="A2" s="4" t="s">
        <v>7</v>
      </c>
      <c r="B2" s="4" t="s">
        <v>8</v>
      </c>
      <c r="C2" s="4" t="s">
        <v>44</v>
      </c>
      <c r="D2">
        <v>30</v>
      </c>
      <c r="F2">
        <f>(D2/MAX(D:D))*15</f>
        <v>7.5</v>
      </c>
    </row>
    <row r="3" spans="1:6" x14ac:dyDescent="0.25">
      <c r="A3" s="4" t="s">
        <v>10</v>
      </c>
      <c r="B3" s="4" t="s">
        <v>11</v>
      </c>
      <c r="C3" s="4" t="s">
        <v>45</v>
      </c>
      <c r="D3">
        <v>3</v>
      </c>
      <c r="F3">
        <f t="shared" ref="F3:F12" si="0">(D3/MAX(D:D))*15</f>
        <v>0.75</v>
      </c>
    </row>
    <row r="4" spans="1:6" x14ac:dyDescent="0.25">
      <c r="A4" s="4" t="s">
        <v>12</v>
      </c>
      <c r="B4" s="4" t="s">
        <v>13</v>
      </c>
      <c r="C4" s="4" t="s">
        <v>46</v>
      </c>
      <c r="D4">
        <v>1.6659999999999999</v>
      </c>
      <c r="F4">
        <f t="shared" si="0"/>
        <v>0.41649999999999998</v>
      </c>
    </row>
    <row r="5" spans="1:6" x14ac:dyDescent="0.25">
      <c r="A5" s="4" t="s">
        <v>14</v>
      </c>
      <c r="B5" s="4" t="s">
        <v>15</v>
      </c>
      <c r="C5" s="4" t="s">
        <v>47</v>
      </c>
      <c r="D5">
        <v>16.666</v>
      </c>
      <c r="F5">
        <f t="shared" si="0"/>
        <v>4.1665000000000001</v>
      </c>
    </row>
    <row r="6" spans="1:6" x14ac:dyDescent="0.25">
      <c r="A6" s="4" t="s">
        <v>17</v>
      </c>
      <c r="B6" s="4" t="s">
        <v>18</v>
      </c>
      <c r="C6" s="4" t="s">
        <v>47</v>
      </c>
      <c r="D6">
        <v>16.666</v>
      </c>
      <c r="F6">
        <f t="shared" si="0"/>
        <v>4.1665000000000001</v>
      </c>
    </row>
    <row r="7" spans="1:6" x14ac:dyDescent="0.25">
      <c r="A7" s="4" t="s">
        <v>19</v>
      </c>
      <c r="B7" s="4" t="s">
        <v>20</v>
      </c>
      <c r="C7" s="4" t="s">
        <v>48</v>
      </c>
      <c r="D7">
        <v>60</v>
      </c>
      <c r="F7">
        <f t="shared" si="0"/>
        <v>15</v>
      </c>
    </row>
    <row r="8" spans="1:6" x14ac:dyDescent="0.25">
      <c r="A8" s="4" t="s">
        <v>22</v>
      </c>
      <c r="B8" s="4" t="s">
        <v>23</v>
      </c>
      <c r="C8" s="4" t="s">
        <v>49</v>
      </c>
      <c r="D8">
        <v>20</v>
      </c>
      <c r="F8">
        <f t="shared" si="0"/>
        <v>5</v>
      </c>
    </row>
    <row r="9" spans="1:6" x14ac:dyDescent="0.25">
      <c r="A9" s="4" t="s">
        <v>24</v>
      </c>
      <c r="B9" s="4" t="s">
        <v>25</v>
      </c>
      <c r="C9" s="9" t="s">
        <v>50</v>
      </c>
      <c r="D9" s="10">
        <v>30</v>
      </c>
      <c r="F9">
        <f t="shared" si="0"/>
        <v>7.5</v>
      </c>
    </row>
    <row r="10" spans="1:6" x14ac:dyDescent="0.25">
      <c r="A10" s="4" t="s">
        <v>26</v>
      </c>
      <c r="B10" s="4" t="s">
        <v>27</v>
      </c>
      <c r="C10" s="4"/>
      <c r="D10">
        <v>0</v>
      </c>
      <c r="F10">
        <f t="shared" si="0"/>
        <v>0</v>
      </c>
    </row>
    <row r="11" spans="1:6" x14ac:dyDescent="0.25">
      <c r="A11" s="4" t="s">
        <v>28</v>
      </c>
      <c r="B11" s="4" t="s">
        <v>29</v>
      </c>
      <c r="C11" s="4" t="s">
        <v>51</v>
      </c>
      <c r="D11">
        <v>31.666</v>
      </c>
      <c r="F11">
        <f t="shared" si="0"/>
        <v>7.916500000000001</v>
      </c>
    </row>
    <row r="12" spans="1:6" x14ac:dyDescent="0.25">
      <c r="A12" s="4" t="s">
        <v>30</v>
      </c>
      <c r="B12" s="4" t="s">
        <v>31</v>
      </c>
      <c r="C12" s="11" t="s">
        <v>86</v>
      </c>
      <c r="D12" s="13">
        <v>31.666</v>
      </c>
      <c r="F12">
        <f t="shared" si="0"/>
        <v>7.916500000000001</v>
      </c>
    </row>
    <row r="13" spans="1:6" ht="17.5" x14ac:dyDescent="0.25">
      <c r="A13" s="5"/>
      <c r="B13" s="5"/>
      <c r="C13" s="4"/>
    </row>
    <row r="14" spans="1:6" ht="17.5" x14ac:dyDescent="0.25">
      <c r="A14" s="5"/>
      <c r="B14" s="5"/>
      <c r="C14" s="4"/>
    </row>
    <row r="15" spans="1:6" ht="17.5" x14ac:dyDescent="0.25">
      <c r="A15" s="5"/>
      <c r="B15" s="5"/>
      <c r="C15" s="14"/>
    </row>
  </sheetData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D3" sqref="D3"/>
    </sheetView>
  </sheetViews>
  <sheetFormatPr defaultColWidth="8.90625" defaultRowHeight="14" x14ac:dyDescent="0.25"/>
  <cols>
    <col min="1" max="3" width="16.90625" customWidth="1"/>
    <col min="4" max="4" width="143.90625" customWidth="1"/>
    <col min="5" max="5" width="29.90625" customWidth="1"/>
    <col min="6" max="6" width="18.26953125" customWidth="1"/>
    <col min="7" max="7" width="13.36328125" customWidth="1"/>
  </cols>
  <sheetData>
    <row r="1" spans="1:7" ht="17.5" x14ac:dyDescent="0.25">
      <c r="A1" s="2" t="s">
        <v>0</v>
      </c>
      <c r="B1" s="2" t="s">
        <v>1</v>
      </c>
      <c r="C1" s="2" t="s">
        <v>2</v>
      </c>
      <c r="D1" s="6" t="s">
        <v>3</v>
      </c>
      <c r="E1" s="7" t="s">
        <v>4</v>
      </c>
      <c r="F1" s="1" t="s">
        <v>52</v>
      </c>
      <c r="G1" s="8" t="s">
        <v>53</v>
      </c>
    </row>
    <row r="2" spans="1:7" ht="17.5" x14ac:dyDescent="0.25">
      <c r="A2" s="4" t="s">
        <v>7</v>
      </c>
      <c r="B2" s="4" t="s">
        <v>8</v>
      </c>
      <c r="C2" s="5">
        <v>12</v>
      </c>
      <c r="D2" s="9" t="s">
        <v>54</v>
      </c>
      <c r="E2" s="10">
        <f>C2+F2</f>
        <v>22</v>
      </c>
      <c r="F2">
        <v>10</v>
      </c>
      <c r="G2">
        <f>(E2/MAX(E:E))*20</f>
        <v>11</v>
      </c>
    </row>
    <row r="3" spans="1:7" ht="17.5" x14ac:dyDescent="0.25">
      <c r="A3" s="4" t="s">
        <v>10</v>
      </c>
      <c r="B3" s="4" t="s">
        <v>11</v>
      </c>
      <c r="C3" s="5">
        <v>12</v>
      </c>
      <c r="D3" s="11" t="s">
        <v>55</v>
      </c>
      <c r="E3" s="10">
        <f t="shared" ref="E3:E12" si="0">C3+F3</f>
        <v>35</v>
      </c>
      <c r="F3">
        <v>23</v>
      </c>
      <c r="G3">
        <f t="shared" ref="G3:G12" si="1">(E3/MAX(E:E))*20</f>
        <v>17.5</v>
      </c>
    </row>
    <row r="4" spans="1:7" ht="17.5" x14ac:dyDescent="0.25">
      <c r="A4" s="4" t="s">
        <v>12</v>
      </c>
      <c r="B4" s="4" t="s">
        <v>13</v>
      </c>
      <c r="C4" s="5">
        <v>12</v>
      </c>
      <c r="D4" s="11" t="s">
        <v>56</v>
      </c>
      <c r="E4" s="10">
        <f t="shared" si="0"/>
        <v>40</v>
      </c>
      <c r="F4">
        <v>28</v>
      </c>
      <c r="G4">
        <f t="shared" si="1"/>
        <v>20</v>
      </c>
    </row>
    <row r="5" spans="1:7" ht="17.5" x14ac:dyDescent="0.25">
      <c r="A5" s="4" t="s">
        <v>14</v>
      </c>
      <c r="B5" s="4" t="s">
        <v>15</v>
      </c>
      <c r="C5" s="5">
        <v>12</v>
      </c>
      <c r="D5" s="9" t="s">
        <v>57</v>
      </c>
      <c r="E5" s="10">
        <f t="shared" si="0"/>
        <v>39</v>
      </c>
      <c r="F5">
        <v>27</v>
      </c>
      <c r="G5">
        <f t="shared" si="1"/>
        <v>19.5</v>
      </c>
    </row>
    <row r="6" spans="1:7" ht="17.5" x14ac:dyDescent="0.25">
      <c r="A6" s="4" t="s">
        <v>17</v>
      </c>
      <c r="B6" s="4" t="s">
        <v>18</v>
      </c>
      <c r="C6" s="5">
        <v>12</v>
      </c>
      <c r="D6" s="9" t="s">
        <v>58</v>
      </c>
      <c r="E6" s="10">
        <f t="shared" si="0"/>
        <v>31</v>
      </c>
      <c r="F6">
        <v>19</v>
      </c>
      <c r="G6">
        <f t="shared" si="1"/>
        <v>15.5</v>
      </c>
    </row>
    <row r="7" spans="1:7" ht="17.5" x14ac:dyDescent="0.25">
      <c r="A7" s="4" t="s">
        <v>19</v>
      </c>
      <c r="B7" s="4" t="s">
        <v>20</v>
      </c>
      <c r="C7" s="5">
        <v>12</v>
      </c>
      <c r="D7" s="11" t="s">
        <v>85</v>
      </c>
      <c r="E7" s="10">
        <f t="shared" si="0"/>
        <v>33</v>
      </c>
      <c r="F7">
        <v>21</v>
      </c>
      <c r="G7">
        <f t="shared" si="1"/>
        <v>16.5</v>
      </c>
    </row>
    <row r="8" spans="1:7" ht="17.5" x14ac:dyDescent="0.25">
      <c r="A8" s="4" t="s">
        <v>22</v>
      </c>
      <c r="B8" s="4" t="s">
        <v>23</v>
      </c>
      <c r="C8" s="5">
        <v>12</v>
      </c>
      <c r="D8" s="11" t="s">
        <v>59</v>
      </c>
      <c r="E8" s="10">
        <f t="shared" si="0"/>
        <v>30</v>
      </c>
      <c r="F8">
        <v>18</v>
      </c>
      <c r="G8">
        <f t="shared" si="1"/>
        <v>15</v>
      </c>
    </row>
    <row r="9" spans="1:7" ht="17.5" x14ac:dyDescent="0.25">
      <c r="A9" s="4" t="s">
        <v>24</v>
      </c>
      <c r="B9" s="4" t="s">
        <v>25</v>
      </c>
      <c r="C9" s="5">
        <v>12</v>
      </c>
      <c r="D9" s="11" t="s">
        <v>60</v>
      </c>
      <c r="E9" s="10">
        <f t="shared" si="0"/>
        <v>23</v>
      </c>
      <c r="F9">
        <v>11</v>
      </c>
      <c r="G9">
        <f t="shared" si="1"/>
        <v>11.5</v>
      </c>
    </row>
    <row r="10" spans="1:7" ht="17.5" x14ac:dyDescent="0.25">
      <c r="A10" s="4" t="s">
        <v>26</v>
      </c>
      <c r="B10" s="4" t="s">
        <v>27</v>
      </c>
      <c r="C10" s="5">
        <v>12</v>
      </c>
      <c r="D10" s="11" t="s">
        <v>61</v>
      </c>
      <c r="E10" s="10">
        <f t="shared" si="0"/>
        <v>18</v>
      </c>
      <c r="F10">
        <v>6</v>
      </c>
      <c r="G10">
        <f t="shared" si="1"/>
        <v>9</v>
      </c>
    </row>
    <row r="11" spans="1:7" ht="17.5" x14ac:dyDescent="0.25">
      <c r="A11" s="4" t="s">
        <v>28</v>
      </c>
      <c r="B11" s="4" t="s">
        <v>29</v>
      </c>
      <c r="C11" s="5">
        <v>12</v>
      </c>
      <c r="D11" s="11" t="s">
        <v>62</v>
      </c>
      <c r="E11" s="10">
        <f t="shared" si="0"/>
        <v>38</v>
      </c>
      <c r="F11">
        <v>26</v>
      </c>
      <c r="G11">
        <f t="shared" si="1"/>
        <v>19</v>
      </c>
    </row>
    <row r="12" spans="1:7" ht="17.5" x14ac:dyDescent="0.25">
      <c r="A12" s="4" t="s">
        <v>30</v>
      </c>
      <c r="B12" s="4" t="s">
        <v>31</v>
      </c>
      <c r="C12" s="5">
        <v>12</v>
      </c>
      <c r="D12" s="11" t="s">
        <v>63</v>
      </c>
      <c r="E12" s="10">
        <f t="shared" si="0"/>
        <v>24</v>
      </c>
      <c r="F12">
        <v>12</v>
      </c>
      <c r="G12">
        <f t="shared" si="1"/>
        <v>12</v>
      </c>
    </row>
    <row r="13" spans="1:7" ht="17.5" x14ac:dyDescent="0.25">
      <c r="A13" s="5"/>
      <c r="B13" s="5"/>
      <c r="C13" s="5"/>
      <c r="D13" s="4"/>
      <c r="E13" s="10"/>
    </row>
    <row r="14" spans="1:7" ht="17.5" x14ac:dyDescent="0.25">
      <c r="A14" s="5"/>
      <c r="B14" s="5"/>
      <c r="C14" s="5"/>
      <c r="D14" s="4"/>
    </row>
    <row r="15" spans="1:7" ht="17.5" x14ac:dyDescent="0.25">
      <c r="A15" s="5"/>
      <c r="B15" s="5"/>
      <c r="C15" s="5"/>
      <c r="D15" s="12"/>
    </row>
  </sheetData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tabSelected="1" workbookViewId="0">
      <selection activeCell="F21" sqref="F21"/>
    </sheetView>
  </sheetViews>
  <sheetFormatPr defaultColWidth="9" defaultRowHeight="14" x14ac:dyDescent="0.25"/>
  <cols>
    <col min="1" max="1" width="32.453125" customWidth="1"/>
    <col min="2" max="2" width="21" customWidth="1"/>
    <col min="3" max="4" width="23.26953125" style="1" customWidth="1"/>
    <col min="5" max="5" width="19.81640625" style="1" customWidth="1"/>
    <col min="6" max="6" width="21.7265625" style="1" customWidth="1"/>
    <col min="7" max="7" width="18.54296875" style="1" customWidth="1"/>
  </cols>
  <sheetData>
    <row r="1" spans="1:8" ht="17.5" x14ac:dyDescent="0.25">
      <c r="A1" s="2" t="s">
        <v>0</v>
      </c>
      <c r="B1" s="2" t="s">
        <v>1</v>
      </c>
      <c r="C1" s="3" t="s">
        <v>6</v>
      </c>
      <c r="D1" s="3" t="s">
        <v>64</v>
      </c>
      <c r="E1" s="3" t="s">
        <v>65</v>
      </c>
      <c r="F1" s="3" t="s">
        <v>66</v>
      </c>
      <c r="G1" s="3" t="s">
        <v>67</v>
      </c>
      <c r="H1" s="3" t="s">
        <v>37</v>
      </c>
    </row>
    <row r="2" spans="1:8" x14ac:dyDescent="0.25">
      <c r="A2" s="4" t="s">
        <v>19</v>
      </c>
      <c r="B2" s="4" t="s">
        <v>20</v>
      </c>
      <c r="C2" s="3">
        <f>思想!G7</f>
        <v>20</v>
      </c>
      <c r="D2" s="3">
        <f>课程成绩!Y7</f>
        <v>44.608636512539178</v>
      </c>
      <c r="E2" s="3">
        <f>科研!F7</f>
        <v>15</v>
      </c>
      <c r="F2" s="3">
        <f>体美!G7</f>
        <v>16.5</v>
      </c>
      <c r="G2" s="3">
        <f t="shared" ref="G2:G12" si="0">C2+D2+E2+F2</f>
        <v>96.108636512539178</v>
      </c>
      <c r="H2" s="3">
        <v>1</v>
      </c>
    </row>
    <row r="3" spans="1:8" x14ac:dyDescent="0.25">
      <c r="A3" s="4" t="s">
        <v>14</v>
      </c>
      <c r="B3" s="4" t="s">
        <v>15</v>
      </c>
      <c r="C3" s="3">
        <f>思想!G5</f>
        <v>18</v>
      </c>
      <c r="D3" s="3">
        <f>课程成绩!Y5</f>
        <v>43.997722228724548</v>
      </c>
      <c r="E3" s="3">
        <f>科研!F5</f>
        <v>4.1665000000000001</v>
      </c>
      <c r="F3" s="3">
        <f>体美!G5</f>
        <v>19.5</v>
      </c>
      <c r="G3" s="3">
        <f t="shared" si="0"/>
        <v>85.664222228724554</v>
      </c>
      <c r="H3" s="3">
        <v>2</v>
      </c>
    </row>
    <row r="4" spans="1:8" x14ac:dyDescent="0.25">
      <c r="A4" s="4" t="s">
        <v>28</v>
      </c>
      <c r="B4" s="4" t="s">
        <v>29</v>
      </c>
      <c r="C4" s="3">
        <f>思想!G11</f>
        <v>14</v>
      </c>
      <c r="D4" s="3">
        <f>课程成绩!Y11</f>
        <v>42.283310507222623</v>
      </c>
      <c r="E4" s="3">
        <f>科研!F11</f>
        <v>7.916500000000001</v>
      </c>
      <c r="F4" s="3">
        <f>体美!G11</f>
        <v>19</v>
      </c>
      <c r="G4" s="3">
        <f t="shared" si="0"/>
        <v>83.199810507222622</v>
      </c>
      <c r="H4" s="3">
        <v>3</v>
      </c>
    </row>
    <row r="5" spans="1:8" x14ac:dyDescent="0.25">
      <c r="A5" s="4" t="s">
        <v>12</v>
      </c>
      <c r="B5" s="4" t="s">
        <v>13</v>
      </c>
      <c r="C5" s="3">
        <f>思想!G4</f>
        <v>14</v>
      </c>
      <c r="D5" s="3">
        <f>课程成绩!Y4</f>
        <v>45</v>
      </c>
      <c r="E5" s="3">
        <f>科研!F4</f>
        <v>0.41649999999999998</v>
      </c>
      <c r="F5" s="3">
        <f>体美!G4</f>
        <v>20</v>
      </c>
      <c r="G5" s="3">
        <f t="shared" si="0"/>
        <v>79.416499999999999</v>
      </c>
      <c r="H5" s="3">
        <v>4</v>
      </c>
    </row>
    <row r="6" spans="1:8" x14ac:dyDescent="0.25">
      <c r="A6" s="4" t="s">
        <v>30</v>
      </c>
      <c r="B6" s="4" t="s">
        <v>31</v>
      </c>
      <c r="C6" s="3">
        <f>思想!G12</f>
        <v>14</v>
      </c>
      <c r="D6" s="3">
        <f>课程成绩!Y12</f>
        <v>44.945247231891706</v>
      </c>
      <c r="E6" s="3">
        <f>科研!F12</f>
        <v>7.916500000000001</v>
      </c>
      <c r="F6" s="3">
        <f>体美!G12</f>
        <v>12</v>
      </c>
      <c r="G6" s="3">
        <f t="shared" si="0"/>
        <v>78.861747231891712</v>
      </c>
      <c r="H6" s="3">
        <v>5</v>
      </c>
    </row>
    <row r="7" spans="1:8" x14ac:dyDescent="0.25">
      <c r="A7" s="4" t="s">
        <v>17</v>
      </c>
      <c r="B7" s="4" t="s">
        <v>18</v>
      </c>
      <c r="C7" s="3">
        <f>思想!G6</f>
        <v>14</v>
      </c>
      <c r="D7" s="3">
        <f>课程成绩!Y6</f>
        <v>43.926744046880472</v>
      </c>
      <c r="E7" s="3">
        <f>科研!F6</f>
        <v>4.1665000000000001</v>
      </c>
      <c r="F7" s="3">
        <f>体美!G6</f>
        <v>15.5</v>
      </c>
      <c r="G7" s="3">
        <f t="shared" si="0"/>
        <v>77.593244046880471</v>
      </c>
      <c r="H7" s="3">
        <v>6</v>
      </c>
    </row>
    <row r="8" spans="1:8" x14ac:dyDescent="0.25">
      <c r="A8" s="4" t="s">
        <v>22</v>
      </c>
      <c r="B8" s="4" t="s">
        <v>23</v>
      </c>
      <c r="C8" s="3">
        <f>思想!G8</f>
        <v>14</v>
      </c>
      <c r="D8" s="3">
        <f>课程成绩!Y8</f>
        <v>43.179957816980227</v>
      </c>
      <c r="E8" s="3">
        <f>科研!F8</f>
        <v>5</v>
      </c>
      <c r="F8" s="3">
        <f>体美!G8</f>
        <v>15</v>
      </c>
      <c r="G8" s="3">
        <f t="shared" si="0"/>
        <v>77.17995781698022</v>
      </c>
      <c r="H8" s="3">
        <v>7</v>
      </c>
    </row>
    <row r="9" spans="1:8" x14ac:dyDescent="0.25">
      <c r="A9" s="4" t="s">
        <v>7</v>
      </c>
      <c r="B9" s="4" t="s">
        <v>8</v>
      </c>
      <c r="C9" s="3">
        <f>思想!G2</f>
        <v>14</v>
      </c>
      <c r="D9" s="3">
        <f>课程成绩!Y2</f>
        <v>44.424455500567937</v>
      </c>
      <c r="E9" s="3">
        <f>科研!F2</f>
        <v>7.5</v>
      </c>
      <c r="F9" s="3">
        <f>体美!G2</f>
        <v>11</v>
      </c>
      <c r="G9" s="3">
        <f t="shared" si="0"/>
        <v>76.924455500567944</v>
      </c>
      <c r="H9" s="3">
        <v>8</v>
      </c>
    </row>
    <row r="10" spans="1:8" x14ac:dyDescent="0.25">
      <c r="A10" s="4" t="s">
        <v>24</v>
      </c>
      <c r="B10" s="4" t="s">
        <v>25</v>
      </c>
      <c r="C10" s="3">
        <f>思想!G9</f>
        <v>14</v>
      </c>
      <c r="D10" s="3">
        <f>课程成绩!Y9</f>
        <v>43.621865126585782</v>
      </c>
      <c r="E10" s="3">
        <f>科研!F9</f>
        <v>7.5</v>
      </c>
      <c r="F10" s="3">
        <f>体美!G9</f>
        <v>11.5</v>
      </c>
      <c r="G10" s="3">
        <f t="shared" si="0"/>
        <v>76.621865126585789</v>
      </c>
      <c r="H10" s="3">
        <v>9</v>
      </c>
    </row>
    <row r="11" spans="1:8" x14ac:dyDescent="0.25">
      <c r="A11" s="4" t="s">
        <v>10</v>
      </c>
      <c r="B11" s="4" t="s">
        <v>11</v>
      </c>
      <c r="C11" s="3">
        <f>思想!G3</f>
        <v>14</v>
      </c>
      <c r="D11" s="3">
        <f>课程成绩!Y3</f>
        <v>43.726046925380025</v>
      </c>
      <c r="E11" s="3">
        <f>科研!F3</f>
        <v>0.75</v>
      </c>
      <c r="F11" s="3">
        <f>体美!G3</f>
        <v>17.5</v>
      </c>
      <c r="G11" s="3">
        <f t="shared" si="0"/>
        <v>75.976046925380018</v>
      </c>
      <c r="H11" s="3">
        <v>10</v>
      </c>
    </row>
    <row r="12" spans="1:8" x14ac:dyDescent="0.25">
      <c r="A12" s="4" t="s">
        <v>26</v>
      </c>
      <c r="B12" s="4" t="s">
        <v>27</v>
      </c>
      <c r="C12" s="3">
        <f>思想!G10</f>
        <v>14</v>
      </c>
      <c r="D12" s="3">
        <f>课程成绩!Y10</f>
        <v>42.267036471853835</v>
      </c>
      <c r="E12" s="3">
        <f>科研!F10</f>
        <v>0</v>
      </c>
      <c r="F12" s="3">
        <f>体美!G10</f>
        <v>9</v>
      </c>
      <c r="G12" s="3">
        <f t="shared" si="0"/>
        <v>65.267036471853828</v>
      </c>
      <c r="H12" s="3">
        <v>11</v>
      </c>
    </row>
    <row r="13" spans="1:8" ht="17.5" x14ac:dyDescent="0.25">
      <c r="A13" s="5"/>
      <c r="B13" s="5"/>
      <c r="C13" s="3"/>
      <c r="D13" s="3"/>
      <c r="E13" s="3"/>
      <c r="F13" s="3"/>
      <c r="G13" s="3"/>
      <c r="H13" s="3"/>
    </row>
    <row r="14" spans="1:8" ht="17.5" x14ac:dyDescent="0.25">
      <c r="A14" s="5"/>
      <c r="B14" s="5"/>
      <c r="C14" s="3"/>
      <c r="D14" s="3"/>
      <c r="E14" s="3"/>
      <c r="F14" s="3"/>
      <c r="G14" s="3"/>
      <c r="H14" s="3"/>
    </row>
    <row r="15" spans="1:8" ht="17.5" x14ac:dyDescent="0.25">
      <c r="A15" s="5"/>
      <c r="B15" s="5"/>
      <c r="C15" s="3"/>
      <c r="D15" s="3"/>
      <c r="E15" s="3"/>
      <c r="F15" s="3"/>
      <c r="G15" s="3"/>
      <c r="H15" s="3"/>
    </row>
  </sheetData>
  <sortState xmlns:xlrd2="http://schemas.microsoft.com/office/spreadsheetml/2017/richdata2" ref="A2:H12">
    <sortCondition ref="H2:H12"/>
  </sortState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思想</vt:lpstr>
      <vt:lpstr>课程成绩</vt:lpstr>
      <vt:lpstr>科研</vt:lpstr>
      <vt:lpstr>体美</vt:lpstr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泽普 闫</cp:lastModifiedBy>
  <dcterms:created xsi:type="dcterms:W3CDTF">2024-09-12T09:29:00Z</dcterms:created>
  <dcterms:modified xsi:type="dcterms:W3CDTF">2025-09-15T02:19:24Z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3B47CDF2580C41658731DA56AF0787EE_13</vt:lpwstr>
  </property>
  <property fmtid="{D5CDD505-2E9C-101B-9397-08002B2CF9AE}" pid="3" name="KSOProductBuildVer">
    <vt:lpwstr>2052-12.1.0.22529</vt:lpwstr>
  </property>
</Properties>
</file>